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&amp;L\Downloads\"/>
    </mc:Choice>
  </mc:AlternateContent>
  <bookViews>
    <workbookView xWindow="-120" yWindow="-120" windowWidth="29040" windowHeight="15840" firstSheet="1" activeTab="3"/>
  </bookViews>
  <sheets>
    <sheet name="3.beruházás" sheetId="4" state="hidden" r:id="rId1"/>
    <sheet name="1. Mérleg Nagykökényes" sheetId="3" r:id="rId2"/>
    <sheet name="2.kiadás-bevétel_NK" sheetId="2" r:id="rId3"/>
    <sheet name="NK Óvoda" sheetId="1" r:id="rId4"/>
  </sheets>
  <externalReferences>
    <externalReference r:id="rId5"/>
  </externalReferences>
  <definedNames>
    <definedName name="_xlnm.Print_Titles" localSheetId="2">'2.kiadás-bevétel_NK'!$1:$4</definedName>
    <definedName name="_xlnm.Print_Titles" localSheetId="3">'NK Óvoda'!$4:$7</definedName>
    <definedName name="_xlnm.Print_Area" localSheetId="2">'2.kiadás-bevétel_NK'!$A$1:$AD$177</definedName>
    <definedName name="_xlnm.Print_Area" localSheetId="0">'3.beruházás'!$A$1:$G$36</definedName>
    <definedName name="_xlnm.Print_Area" localSheetId="3">'NK Óvoda'!$A$1:$AD$38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3" l="1"/>
  <c r="C30" i="3"/>
  <c r="E34" i="3"/>
  <c r="G31" i="4" l="1"/>
  <c r="G21" i="4"/>
  <c r="E32" i="4"/>
  <c r="F32" i="4"/>
  <c r="G12" i="4"/>
  <c r="D32" i="4"/>
  <c r="C38" i="3"/>
  <c r="C39" i="3"/>
  <c r="C35" i="3"/>
  <c r="D35" i="3"/>
  <c r="B35" i="3"/>
  <c r="D39" i="3"/>
  <c r="E42" i="3"/>
  <c r="J26" i="3"/>
  <c r="J25" i="3"/>
  <c r="I8" i="3"/>
  <c r="I23" i="3"/>
  <c r="I24" i="3"/>
  <c r="H8" i="3" l="1"/>
  <c r="AB177" i="2" l="1"/>
  <c r="AB167" i="2"/>
  <c r="AB149" i="2"/>
  <c r="AC137" i="2"/>
  <c r="V137" i="2"/>
  <c r="AC133" i="2"/>
  <c r="AB133" i="2"/>
  <c r="AC109" i="2"/>
  <c r="V109" i="2"/>
  <c r="AB98" i="2"/>
  <c r="Z98" i="2"/>
  <c r="AB77" i="2"/>
  <c r="Z77" i="2"/>
  <c r="AC65" i="2"/>
  <c r="X65" i="2"/>
  <c r="AC57" i="2"/>
  <c r="U57" i="2"/>
  <c r="X53" i="2"/>
  <c r="AC37" i="2"/>
  <c r="AB37" i="2"/>
  <c r="W37" i="2"/>
  <c r="AC33" i="2"/>
  <c r="Z33" i="2"/>
  <c r="X33" i="2"/>
  <c r="U33" i="2"/>
  <c r="AC25" i="2"/>
  <c r="V37" i="2"/>
  <c r="X25" i="2"/>
  <c r="AC17" i="2"/>
  <c r="X17" i="2"/>
  <c r="L172" i="2"/>
  <c r="M149" i="2"/>
  <c r="L145" i="2"/>
  <c r="L141" i="2"/>
  <c r="S137" i="2"/>
  <c r="P137" i="2"/>
  <c r="S125" i="2"/>
  <c r="Q125" i="2"/>
  <c r="S117" i="2"/>
  <c r="P117" i="2"/>
  <c r="S113" i="2"/>
  <c r="P113" i="2"/>
  <c r="Q109" i="2"/>
  <c r="S105" i="2"/>
  <c r="Q105" i="2"/>
  <c r="L105" i="2"/>
  <c r="R98" i="2"/>
  <c r="M98" i="2"/>
  <c r="S82" i="2"/>
  <c r="N82" i="2"/>
  <c r="R77" i="2"/>
  <c r="M77" i="2"/>
  <c r="S73" i="2"/>
  <c r="L73" i="2"/>
  <c r="L69" i="2"/>
  <c r="L65" i="2"/>
  <c r="L61" i="2"/>
  <c r="K61" i="2"/>
  <c r="J61" i="2"/>
  <c r="K57" i="2"/>
  <c r="J57" i="2"/>
  <c r="L53" i="2"/>
  <c r="M49" i="2"/>
  <c r="R45" i="2"/>
  <c r="N41" i="2"/>
  <c r="N37" i="2"/>
  <c r="N33" i="2"/>
  <c r="L33" i="2"/>
  <c r="K33" i="2"/>
  <c r="J33" i="2"/>
  <c r="L29" i="2"/>
  <c r="L25" i="2"/>
  <c r="K25" i="2"/>
  <c r="J25" i="2"/>
  <c r="L21" i="2"/>
  <c r="K21" i="2"/>
  <c r="J21" i="2"/>
  <c r="L17" i="2"/>
  <c r="S11" i="2"/>
  <c r="K93" i="2"/>
  <c r="L93" i="2"/>
  <c r="M93" i="2"/>
  <c r="N93" i="2"/>
  <c r="S93" i="2" s="1"/>
  <c r="O93" i="2"/>
  <c r="P93" i="2"/>
  <c r="Q93" i="2"/>
  <c r="R93" i="2"/>
  <c r="J93" i="2"/>
  <c r="J92" i="2"/>
  <c r="J96" i="2"/>
  <c r="AC81" i="2"/>
  <c r="S81" i="2"/>
  <c r="J138" i="2"/>
  <c r="K139" i="2"/>
  <c r="L139" i="2"/>
  <c r="M139" i="2"/>
  <c r="N139" i="2"/>
  <c r="O139" i="2"/>
  <c r="P139" i="2"/>
  <c r="Q139" i="2"/>
  <c r="Q141" i="2" s="1"/>
  <c r="R139" i="2"/>
  <c r="J139" i="2"/>
  <c r="K140" i="2"/>
  <c r="L140" i="2"/>
  <c r="M140" i="2"/>
  <c r="N140" i="2"/>
  <c r="O140" i="2"/>
  <c r="P140" i="2"/>
  <c r="P144" i="2" s="1"/>
  <c r="Q140" i="2"/>
  <c r="R140" i="2"/>
  <c r="J140" i="2"/>
  <c r="V97" i="2"/>
  <c r="Y97" i="2"/>
  <c r="AA97" i="2"/>
  <c r="AB97" i="2"/>
  <c r="V76" i="2"/>
  <c r="W76" i="2"/>
  <c r="W97" i="2" s="1"/>
  <c r="X76" i="2"/>
  <c r="X97" i="2" s="1"/>
  <c r="Y76" i="2"/>
  <c r="Z76" i="2"/>
  <c r="Z97" i="2" s="1"/>
  <c r="AA76" i="2"/>
  <c r="AB76" i="2"/>
  <c r="U76" i="2"/>
  <c r="U97" i="2" s="1"/>
  <c r="K76" i="2"/>
  <c r="L76" i="2"/>
  <c r="M76" i="2"/>
  <c r="N76" i="2"/>
  <c r="O76" i="2"/>
  <c r="P76" i="2"/>
  <c r="Q76" i="2"/>
  <c r="R76" i="2"/>
  <c r="J76" i="2"/>
  <c r="J74" i="2"/>
  <c r="AC72" i="2"/>
  <c r="S72" i="2"/>
  <c r="W171" i="2"/>
  <c r="X171" i="2"/>
  <c r="Y171" i="2"/>
  <c r="Z171" i="2"/>
  <c r="AA171" i="2"/>
  <c r="W170" i="2"/>
  <c r="X170" i="2"/>
  <c r="Y170" i="2"/>
  <c r="Z170" i="2"/>
  <c r="AA170" i="2"/>
  <c r="AB170" i="2"/>
  <c r="U170" i="2"/>
  <c r="U171" i="2"/>
  <c r="AC169" i="2"/>
  <c r="V169" i="2"/>
  <c r="W169" i="2"/>
  <c r="X169" i="2"/>
  <c r="Y169" i="2"/>
  <c r="Z169" i="2"/>
  <c r="AA169" i="2"/>
  <c r="AB169" i="2"/>
  <c r="U169" i="2"/>
  <c r="AA166" i="2"/>
  <c r="AA176" i="2" s="1"/>
  <c r="AB166" i="2"/>
  <c r="AA148" i="2"/>
  <c r="X146" i="2"/>
  <c r="U146" i="2"/>
  <c r="V140" i="2"/>
  <c r="W140" i="2"/>
  <c r="X140" i="2"/>
  <c r="Y140" i="2"/>
  <c r="Z140" i="2"/>
  <c r="AA140" i="2"/>
  <c r="AB140" i="2"/>
  <c r="V139" i="2"/>
  <c r="W139" i="2"/>
  <c r="X139" i="2"/>
  <c r="Y139" i="2"/>
  <c r="Z139" i="2"/>
  <c r="AA139" i="2"/>
  <c r="AB139" i="2"/>
  <c r="U139" i="2"/>
  <c r="U140" i="2"/>
  <c r="AC138" i="2"/>
  <c r="V138" i="2"/>
  <c r="W138" i="2"/>
  <c r="X138" i="2"/>
  <c r="Y138" i="2"/>
  <c r="Z138" i="2"/>
  <c r="AA138" i="2"/>
  <c r="AB138" i="2"/>
  <c r="U138" i="2"/>
  <c r="V93" i="2"/>
  <c r="W93" i="2"/>
  <c r="X93" i="2"/>
  <c r="Y93" i="2"/>
  <c r="Z93" i="2"/>
  <c r="AA93" i="2"/>
  <c r="AB93" i="2"/>
  <c r="AC93" i="2"/>
  <c r="U93" i="2"/>
  <c r="V92" i="2"/>
  <c r="W92" i="2"/>
  <c r="X92" i="2"/>
  <c r="Y92" i="2"/>
  <c r="Z92" i="2"/>
  <c r="AA92" i="2"/>
  <c r="AB92" i="2"/>
  <c r="AC92" i="2"/>
  <c r="U92" i="2"/>
  <c r="V91" i="2"/>
  <c r="W91" i="2"/>
  <c r="X91" i="2"/>
  <c r="Y91" i="2"/>
  <c r="Z91" i="2"/>
  <c r="AA91" i="2"/>
  <c r="AB91" i="2"/>
  <c r="AC91" i="2"/>
  <c r="U91" i="2"/>
  <c r="U75" i="2"/>
  <c r="X75" i="2"/>
  <c r="X74" i="2"/>
  <c r="V75" i="2"/>
  <c r="W75" i="2"/>
  <c r="Y75" i="2"/>
  <c r="Z75" i="2"/>
  <c r="AA75" i="2"/>
  <c r="AB75" i="2"/>
  <c r="V74" i="2"/>
  <c r="W74" i="2"/>
  <c r="Y74" i="2"/>
  <c r="Z74" i="2"/>
  <c r="AA74" i="2"/>
  <c r="AB74" i="2"/>
  <c r="U74" i="2"/>
  <c r="AC160" i="2"/>
  <c r="AB160" i="2"/>
  <c r="AA160" i="2"/>
  <c r="Z160" i="2"/>
  <c r="Y160" i="2"/>
  <c r="X160" i="2"/>
  <c r="W160" i="2"/>
  <c r="V160" i="2"/>
  <c r="U160" i="2"/>
  <c r="R160" i="2"/>
  <c r="Q160" i="2"/>
  <c r="P160" i="2"/>
  <c r="O160" i="2"/>
  <c r="S160" i="2" s="1"/>
  <c r="N160" i="2"/>
  <c r="M160" i="2"/>
  <c r="J164" i="2"/>
  <c r="K146" i="2"/>
  <c r="L146" i="2"/>
  <c r="M146" i="2"/>
  <c r="N146" i="2"/>
  <c r="P146" i="2"/>
  <c r="Q146" i="2"/>
  <c r="J146" i="2"/>
  <c r="K138" i="2"/>
  <c r="L138" i="2"/>
  <c r="M138" i="2"/>
  <c r="N138" i="2"/>
  <c r="O138" i="2"/>
  <c r="P138" i="2"/>
  <c r="Q138" i="2"/>
  <c r="R138" i="2"/>
  <c r="K92" i="2"/>
  <c r="L92" i="2"/>
  <c r="M92" i="2"/>
  <c r="N92" i="2"/>
  <c r="O92" i="2"/>
  <c r="P92" i="2"/>
  <c r="Q92" i="2"/>
  <c r="R92" i="2"/>
  <c r="J91" i="2"/>
  <c r="K75" i="2"/>
  <c r="L75" i="2"/>
  <c r="M75" i="2"/>
  <c r="N75" i="2"/>
  <c r="O75" i="2"/>
  <c r="P75" i="2"/>
  <c r="Q75" i="2"/>
  <c r="R75" i="2"/>
  <c r="J75" i="2"/>
  <c r="K74" i="2"/>
  <c r="L74" i="2"/>
  <c r="M74" i="2"/>
  <c r="N74" i="2"/>
  <c r="O74" i="2"/>
  <c r="P74" i="2"/>
  <c r="Q74" i="2"/>
  <c r="R74" i="2"/>
  <c r="AC129" i="2"/>
  <c r="AC128" i="2"/>
  <c r="S128" i="2"/>
  <c r="AC125" i="2"/>
  <c r="AC124" i="2"/>
  <c r="S124" i="2"/>
  <c r="AC121" i="2"/>
  <c r="AC120" i="2"/>
  <c r="S120" i="2"/>
  <c r="AC117" i="2"/>
  <c r="AC116" i="2"/>
  <c r="S116" i="2"/>
  <c r="AC113" i="2"/>
  <c r="AC112" i="2"/>
  <c r="S112" i="2"/>
  <c r="AC108" i="2"/>
  <c r="S108" i="2"/>
  <c r="S83" i="2"/>
  <c r="AC83" i="2"/>
  <c r="AC73" i="2"/>
  <c r="AC69" i="2"/>
  <c r="AC68" i="2"/>
  <c r="S68" i="2"/>
  <c r="AC41" i="2"/>
  <c r="AC40" i="2"/>
  <c r="S40" i="2"/>
  <c r="K155" i="2"/>
  <c r="L155" i="2"/>
  <c r="J155" i="2"/>
  <c r="AB30" i="1"/>
  <c r="AB27" i="1"/>
  <c r="AB23" i="1"/>
  <c r="AC23" i="1"/>
  <c r="S19" i="1"/>
  <c r="L19" i="1"/>
  <c r="L26" i="1" s="1"/>
  <c r="L15" i="1"/>
  <c r="K15" i="1"/>
  <c r="J15" i="1"/>
  <c r="K26" i="1"/>
  <c r="M26" i="1"/>
  <c r="N26" i="1"/>
  <c r="O26" i="1"/>
  <c r="P26" i="1"/>
  <c r="Q26" i="1"/>
  <c r="R26" i="1"/>
  <c r="J26" i="1"/>
  <c r="AC18" i="1"/>
  <c r="S18" i="1"/>
  <c r="AA32" i="1"/>
  <c r="AC32" i="1"/>
  <c r="AB33" i="1"/>
  <c r="AD32" i="1"/>
  <c r="AD31" i="1"/>
  <c r="V26" i="1"/>
  <c r="W26" i="1"/>
  <c r="X26" i="1"/>
  <c r="Y26" i="1"/>
  <c r="Z26" i="1"/>
  <c r="AA26" i="1"/>
  <c r="AB26" i="1"/>
  <c r="AD26" i="1"/>
  <c r="U25" i="1"/>
  <c r="U26" i="1"/>
  <c r="S140" i="2" l="1"/>
  <c r="P171" i="2"/>
  <c r="J27" i="3"/>
  <c r="E41" i="3"/>
  <c r="H40" i="3"/>
  <c r="H39" i="3" s="1"/>
  <c r="H38" i="3" s="1"/>
  <c r="D23" i="3"/>
  <c r="E26" i="3"/>
  <c r="G20" i="4"/>
  <c r="F16" i="4"/>
  <c r="E16" i="4"/>
  <c r="E35" i="4" s="1"/>
  <c r="D16" i="4"/>
  <c r="G15" i="4"/>
  <c r="G11" i="4"/>
  <c r="G8" i="4"/>
  <c r="G7" i="4"/>
  <c r="I40" i="3"/>
  <c r="J40" i="3"/>
  <c r="F35" i="4" l="1"/>
  <c r="D35" i="4"/>
  <c r="G32" i="4"/>
  <c r="G16" i="4"/>
  <c r="H24" i="3"/>
  <c r="J48" i="3"/>
  <c r="J47" i="3"/>
  <c r="E44" i="3"/>
  <c r="D43" i="3"/>
  <c r="D38" i="3" s="1"/>
  <c r="C43" i="3"/>
  <c r="B43" i="3"/>
  <c r="I39" i="3"/>
  <c r="G40" i="3"/>
  <c r="G39" i="3" s="1"/>
  <c r="G38" i="3" s="1"/>
  <c r="E40" i="3"/>
  <c r="E39" i="3"/>
  <c r="B39" i="3"/>
  <c r="B38" i="3" s="1"/>
  <c r="E33" i="3"/>
  <c r="E32" i="3"/>
  <c r="E31" i="3"/>
  <c r="B30" i="3"/>
  <c r="E29" i="3"/>
  <c r="E28" i="3"/>
  <c r="E27" i="3"/>
  <c r="E25" i="3"/>
  <c r="E24" i="3"/>
  <c r="C23" i="3"/>
  <c r="B23" i="3"/>
  <c r="E22" i="3"/>
  <c r="E21" i="3"/>
  <c r="J20" i="3"/>
  <c r="D20" i="3"/>
  <c r="C20" i="3"/>
  <c r="B20" i="3"/>
  <c r="J19" i="3"/>
  <c r="E19" i="3"/>
  <c r="D18" i="3"/>
  <c r="C18" i="3"/>
  <c r="B18" i="3"/>
  <c r="I17" i="3"/>
  <c r="I7" i="3" s="1"/>
  <c r="I6" i="3" s="1"/>
  <c r="H17" i="3"/>
  <c r="G17" i="3"/>
  <c r="E17" i="3"/>
  <c r="D16" i="3"/>
  <c r="C16" i="3"/>
  <c r="B16" i="3"/>
  <c r="J14" i="3"/>
  <c r="E14" i="3"/>
  <c r="J13" i="3"/>
  <c r="D13" i="3"/>
  <c r="C13" i="3"/>
  <c r="B13" i="3"/>
  <c r="J12" i="3"/>
  <c r="S11" i="3"/>
  <c r="R11" i="3"/>
  <c r="Q11" i="3"/>
  <c r="J11" i="3"/>
  <c r="Q10" i="3"/>
  <c r="M10" i="3"/>
  <c r="J10" i="3"/>
  <c r="S9" i="3"/>
  <c r="R9" i="3"/>
  <c r="Q9" i="3"/>
  <c r="M9" i="3"/>
  <c r="J9" i="3"/>
  <c r="E9" i="3"/>
  <c r="S8" i="3"/>
  <c r="R8" i="3"/>
  <c r="Q8" i="3"/>
  <c r="M8" i="3"/>
  <c r="G8" i="3"/>
  <c r="D8" i="3"/>
  <c r="C8" i="3"/>
  <c r="C7" i="3" s="1"/>
  <c r="B8" i="3"/>
  <c r="B7" i="3" s="1"/>
  <c r="R10" i="3" l="1"/>
  <c r="H7" i="3"/>
  <c r="E18" i="3"/>
  <c r="G7" i="3"/>
  <c r="G6" i="3" s="1"/>
  <c r="H23" i="3"/>
  <c r="J23" i="3" s="1"/>
  <c r="J24" i="3"/>
  <c r="T9" i="3"/>
  <c r="T8" i="3"/>
  <c r="J17" i="3"/>
  <c r="E8" i="3"/>
  <c r="E16" i="3"/>
  <c r="E13" i="3"/>
  <c r="C12" i="3"/>
  <c r="E43" i="3"/>
  <c r="J8" i="3"/>
  <c r="D12" i="3"/>
  <c r="D7" i="3"/>
  <c r="E7" i="3" s="1"/>
  <c r="G35" i="4"/>
  <c r="E38" i="3"/>
  <c r="E30" i="3"/>
  <c r="S10" i="3"/>
  <c r="T10" i="3" s="1"/>
  <c r="T11" i="3"/>
  <c r="B12" i="3"/>
  <c r="B6" i="3" s="1"/>
  <c r="B49" i="3" s="1"/>
  <c r="G49" i="3"/>
  <c r="E20" i="3"/>
  <c r="C6" i="3"/>
  <c r="C49" i="3" s="1"/>
  <c r="I38" i="3"/>
  <c r="J38" i="3" s="1"/>
  <c r="J39" i="3"/>
  <c r="E23" i="3"/>
  <c r="AC71" i="2"/>
  <c r="S71" i="2"/>
  <c r="AC159" i="2"/>
  <c r="S159" i="2"/>
  <c r="AC158" i="2"/>
  <c r="S158" i="2"/>
  <c r="Z155" i="2"/>
  <c r="Y155" i="2"/>
  <c r="X155" i="2"/>
  <c r="W155" i="2"/>
  <c r="U155" i="2"/>
  <c r="R155" i="2"/>
  <c r="Q155" i="2"/>
  <c r="O155" i="2"/>
  <c r="N155" i="2"/>
  <c r="M155" i="2"/>
  <c r="Z154" i="2"/>
  <c r="Y154" i="2"/>
  <c r="W154" i="2"/>
  <c r="V154" i="2"/>
  <c r="R154" i="2"/>
  <c r="Q154" i="2"/>
  <c r="P154" i="2"/>
  <c r="O154" i="2"/>
  <c r="N154" i="2"/>
  <c r="M154" i="2"/>
  <c r="AB153" i="2"/>
  <c r="AA153" i="2"/>
  <c r="Z153" i="2"/>
  <c r="Y153" i="2"/>
  <c r="X153" i="2"/>
  <c r="X164" i="2" s="1"/>
  <c r="X174" i="2" s="1"/>
  <c r="W153" i="2"/>
  <c r="V153" i="2"/>
  <c r="U153" i="2"/>
  <c r="U164" i="2" s="1"/>
  <c r="U174" i="2" s="1"/>
  <c r="R153" i="2"/>
  <c r="Q153" i="2"/>
  <c r="P153" i="2"/>
  <c r="O153" i="2"/>
  <c r="N153" i="2"/>
  <c r="M153" i="2"/>
  <c r="AA144" i="2"/>
  <c r="Z144" i="2"/>
  <c r="Y144" i="2"/>
  <c r="W144" i="2"/>
  <c r="V144" i="2"/>
  <c r="U144" i="2"/>
  <c r="Q144" i="2"/>
  <c r="Q171" i="2" s="1"/>
  <c r="O144" i="2"/>
  <c r="O171" i="2" s="1"/>
  <c r="N144" i="2"/>
  <c r="N171" i="2" s="1"/>
  <c r="M144" i="2"/>
  <c r="M171" i="2" s="1"/>
  <c r="L144" i="2"/>
  <c r="L171" i="2" s="1"/>
  <c r="K144" i="2"/>
  <c r="K171" i="2" s="1"/>
  <c r="AB143" i="2"/>
  <c r="AA143" i="2"/>
  <c r="Z143" i="2"/>
  <c r="Y143" i="2"/>
  <c r="X143" i="2"/>
  <c r="W143" i="2"/>
  <c r="V143" i="2"/>
  <c r="U143" i="2"/>
  <c r="R143" i="2"/>
  <c r="R170" i="2" s="1"/>
  <c r="Q143" i="2"/>
  <c r="P143" i="2"/>
  <c r="P170" i="2" s="1"/>
  <c r="P172" i="2" s="1"/>
  <c r="O143" i="2"/>
  <c r="O170" i="2" s="1"/>
  <c r="N143" i="2"/>
  <c r="N170" i="2" s="1"/>
  <c r="M143" i="2"/>
  <c r="M170" i="2" s="1"/>
  <c r="L143" i="2"/>
  <c r="L170" i="2" s="1"/>
  <c r="K143" i="2"/>
  <c r="K170" i="2" s="1"/>
  <c r="J143" i="2"/>
  <c r="J170" i="2" s="1"/>
  <c r="AD138" i="2"/>
  <c r="AD142" i="2" s="1"/>
  <c r="AD169" i="2" s="1"/>
  <c r="AB142" i="2"/>
  <c r="AA142" i="2"/>
  <c r="Z142" i="2"/>
  <c r="Y142" i="2"/>
  <c r="X142" i="2"/>
  <c r="W142" i="2"/>
  <c r="V142" i="2"/>
  <c r="U142" i="2"/>
  <c r="R142" i="2"/>
  <c r="Q142" i="2"/>
  <c r="Q169" i="2" s="1"/>
  <c r="P142" i="2"/>
  <c r="P169" i="2" s="1"/>
  <c r="O142" i="2"/>
  <c r="N142" i="2"/>
  <c r="N169" i="2" s="1"/>
  <c r="M142" i="2"/>
  <c r="M169" i="2" s="1"/>
  <c r="L142" i="2"/>
  <c r="L169" i="2" s="1"/>
  <c r="K142" i="2"/>
  <c r="K169" i="2" s="1"/>
  <c r="J142" i="2"/>
  <c r="J169" i="2" s="1"/>
  <c r="AC136" i="2"/>
  <c r="S136" i="2"/>
  <c r="AC135" i="2"/>
  <c r="S135" i="2"/>
  <c r="AC134" i="2"/>
  <c r="S134" i="2"/>
  <c r="AC132" i="2"/>
  <c r="S132" i="2"/>
  <c r="AC131" i="2"/>
  <c r="S131" i="2"/>
  <c r="AC130" i="2"/>
  <c r="S130" i="2"/>
  <c r="AC127" i="2"/>
  <c r="S127" i="2"/>
  <c r="AC126" i="2"/>
  <c r="S126" i="2"/>
  <c r="AC123" i="2"/>
  <c r="S123" i="2"/>
  <c r="AC122" i="2"/>
  <c r="S122" i="2"/>
  <c r="AC119" i="2"/>
  <c r="S119" i="2"/>
  <c r="AC118" i="2"/>
  <c r="S118" i="2"/>
  <c r="AC115" i="2"/>
  <c r="S115" i="2"/>
  <c r="AC114" i="2"/>
  <c r="S114" i="2"/>
  <c r="AC111" i="2"/>
  <c r="S111" i="2"/>
  <c r="AC110" i="2"/>
  <c r="S110" i="2"/>
  <c r="AC107" i="2"/>
  <c r="S107" i="2"/>
  <c r="S109" i="2" s="1"/>
  <c r="AC106" i="2"/>
  <c r="S106" i="2"/>
  <c r="AC105" i="2"/>
  <c r="AC104" i="2"/>
  <c r="S104" i="2"/>
  <c r="AC103" i="2"/>
  <c r="S103" i="2"/>
  <c r="AC102" i="2"/>
  <c r="S102" i="2"/>
  <c r="R97" i="2"/>
  <c r="Q97" i="2"/>
  <c r="P97" i="2"/>
  <c r="P166" i="2" s="1"/>
  <c r="P176" i="2" s="1"/>
  <c r="N97" i="2"/>
  <c r="M97" i="2"/>
  <c r="L97" i="2"/>
  <c r="L166" i="2" s="1"/>
  <c r="L176" i="2" s="1"/>
  <c r="K97" i="2"/>
  <c r="K166" i="2" s="1"/>
  <c r="K176" i="2" s="1"/>
  <c r="J97" i="2"/>
  <c r="AD91" i="2"/>
  <c r="R91" i="2"/>
  <c r="Q91" i="2"/>
  <c r="P91" i="2"/>
  <c r="O91" i="2"/>
  <c r="N91" i="2"/>
  <c r="M91" i="2"/>
  <c r="L91" i="2"/>
  <c r="K91" i="2"/>
  <c r="S90" i="2"/>
  <c r="AC89" i="2"/>
  <c r="S89" i="2"/>
  <c r="AC88" i="2"/>
  <c r="S88" i="2"/>
  <c r="AC87" i="2"/>
  <c r="S87" i="2"/>
  <c r="S86" i="2"/>
  <c r="AC85" i="2"/>
  <c r="S85" i="2"/>
  <c r="AC84" i="2"/>
  <c r="S84" i="2"/>
  <c r="S80" i="2"/>
  <c r="AC79" i="2"/>
  <c r="S79" i="2"/>
  <c r="S76" i="2"/>
  <c r="N77" i="2"/>
  <c r="K77" i="2"/>
  <c r="J77" i="2"/>
  <c r="AD74" i="2"/>
  <c r="AC70" i="2"/>
  <c r="S70" i="2"/>
  <c r="AC67" i="2"/>
  <c r="S67" i="2"/>
  <c r="S69" i="2" s="1"/>
  <c r="AC66" i="2"/>
  <c r="S66" i="2"/>
  <c r="AC64" i="2"/>
  <c r="S64" i="2"/>
  <c r="AC63" i="2"/>
  <c r="S63" i="2"/>
  <c r="AC62" i="2"/>
  <c r="S62" i="2"/>
  <c r="AC61" i="2"/>
  <c r="AC60" i="2"/>
  <c r="S60" i="2"/>
  <c r="AC59" i="2"/>
  <c r="S59" i="2"/>
  <c r="AC58" i="2"/>
  <c r="S58" i="2"/>
  <c r="AC56" i="2"/>
  <c r="S56" i="2"/>
  <c r="AC55" i="2"/>
  <c r="S55" i="2"/>
  <c r="AC54" i="2"/>
  <c r="S54" i="2"/>
  <c r="AC53" i="2"/>
  <c r="AC52" i="2"/>
  <c r="S52" i="2"/>
  <c r="AC51" i="2"/>
  <c r="S51" i="2"/>
  <c r="AC50" i="2"/>
  <c r="S50" i="2"/>
  <c r="AC49" i="2"/>
  <c r="AC48" i="2"/>
  <c r="S48" i="2"/>
  <c r="AC47" i="2"/>
  <c r="S47" i="2"/>
  <c r="AC46" i="2"/>
  <c r="S46" i="2"/>
  <c r="AC45" i="2"/>
  <c r="AC44" i="2"/>
  <c r="S44" i="2"/>
  <c r="AC43" i="2"/>
  <c r="S43" i="2"/>
  <c r="S45" i="2" s="1"/>
  <c r="AC42" i="2"/>
  <c r="S42" i="2"/>
  <c r="AC39" i="2"/>
  <c r="S39" i="2"/>
  <c r="S41" i="2" s="1"/>
  <c r="AC38" i="2"/>
  <c r="S38" i="2"/>
  <c r="U37" i="2"/>
  <c r="AC36" i="2"/>
  <c r="S36" i="2"/>
  <c r="AC35" i="2"/>
  <c r="S35" i="2"/>
  <c r="AC34" i="2"/>
  <c r="S34" i="2"/>
  <c r="AC32" i="2"/>
  <c r="S32" i="2"/>
  <c r="AC31" i="2"/>
  <c r="S31" i="2"/>
  <c r="AC30" i="2"/>
  <c r="S30" i="2"/>
  <c r="AC29" i="2"/>
  <c r="AC28" i="2"/>
  <c r="S28" i="2"/>
  <c r="AC27" i="2"/>
  <c r="S27" i="2"/>
  <c r="AC26" i="2"/>
  <c r="S26" i="2"/>
  <c r="AC24" i="2"/>
  <c r="S24" i="2"/>
  <c r="AC23" i="2"/>
  <c r="S23" i="2"/>
  <c r="AC22" i="2"/>
  <c r="S22" i="2"/>
  <c r="AC21" i="2"/>
  <c r="AC20" i="2"/>
  <c r="S20" i="2"/>
  <c r="AC19" i="2"/>
  <c r="S19" i="2"/>
  <c r="AC18" i="2"/>
  <c r="S18" i="2"/>
  <c r="AC16" i="2"/>
  <c r="S16" i="2"/>
  <c r="AC15" i="2"/>
  <c r="S15" i="2"/>
  <c r="AC14" i="2"/>
  <c r="S14" i="2"/>
  <c r="AC13" i="2"/>
  <c r="S13" i="2"/>
  <c r="AC12" i="2"/>
  <c r="S12" i="2"/>
  <c r="AC11" i="2"/>
  <c r="L11" i="2"/>
  <c r="AC10" i="2"/>
  <c r="S10" i="2"/>
  <c r="AC9" i="2"/>
  <c r="S9" i="2"/>
  <c r="AC8" i="2"/>
  <c r="S8" i="2"/>
  <c r="AC21" i="1"/>
  <c r="V25" i="1"/>
  <c r="W25" i="1"/>
  <c r="W29" i="1" s="1"/>
  <c r="W33" i="1" s="1"/>
  <c r="X25" i="1"/>
  <c r="Y25" i="1"/>
  <c r="Y29" i="1" s="1"/>
  <c r="Y33" i="1" s="1"/>
  <c r="Z25" i="1"/>
  <c r="Z29" i="1" s="1"/>
  <c r="Z33" i="1" s="1"/>
  <c r="AA25" i="1"/>
  <c r="AA29" i="1" s="1"/>
  <c r="AB25" i="1"/>
  <c r="AB29" i="1" s="1"/>
  <c r="U29" i="1"/>
  <c r="V24" i="1"/>
  <c r="V28" i="1" s="1"/>
  <c r="V32" i="1" s="1"/>
  <c r="W24" i="1"/>
  <c r="W28" i="1" s="1"/>
  <c r="W32" i="1" s="1"/>
  <c r="X24" i="1"/>
  <c r="X28" i="1" s="1"/>
  <c r="X32" i="1" s="1"/>
  <c r="Y24" i="1"/>
  <c r="Y28" i="1" s="1"/>
  <c r="Y32" i="1" s="1"/>
  <c r="Z24" i="1"/>
  <c r="AA24" i="1"/>
  <c r="AA28" i="1" s="1"/>
  <c r="AB24" i="1"/>
  <c r="AB28" i="1" s="1"/>
  <c r="Z32" i="1" s="1"/>
  <c r="U24" i="1"/>
  <c r="U28" i="1" s="1"/>
  <c r="K25" i="1"/>
  <c r="K29" i="1" s="1"/>
  <c r="K33" i="1" s="1"/>
  <c r="L25" i="1"/>
  <c r="L29" i="1" s="1"/>
  <c r="L33" i="1" s="1"/>
  <c r="M25" i="1"/>
  <c r="M29" i="1" s="1"/>
  <c r="M33" i="1" s="1"/>
  <c r="N25" i="1"/>
  <c r="O25" i="1"/>
  <c r="O29" i="1" s="1"/>
  <c r="O33" i="1" s="1"/>
  <c r="P25" i="1"/>
  <c r="P29" i="1" s="1"/>
  <c r="P33" i="1" s="1"/>
  <c r="Q25" i="1"/>
  <c r="Q29" i="1" s="1"/>
  <c r="Q33" i="1" s="1"/>
  <c r="R25" i="1"/>
  <c r="R29" i="1" s="1"/>
  <c r="R33" i="1" s="1"/>
  <c r="J25" i="1"/>
  <c r="K24" i="1"/>
  <c r="K28" i="1" s="1"/>
  <c r="K32" i="1" s="1"/>
  <c r="L24" i="1"/>
  <c r="L28" i="1" s="1"/>
  <c r="L32" i="1" s="1"/>
  <c r="M24" i="1"/>
  <c r="M28" i="1" s="1"/>
  <c r="M32" i="1" s="1"/>
  <c r="N24" i="1"/>
  <c r="N28" i="1" s="1"/>
  <c r="N32" i="1" s="1"/>
  <c r="O24" i="1"/>
  <c r="O28" i="1" s="1"/>
  <c r="O32" i="1" s="1"/>
  <c r="P24" i="1"/>
  <c r="P28" i="1" s="1"/>
  <c r="P32" i="1" s="1"/>
  <c r="Q24" i="1"/>
  <c r="Q28" i="1" s="1"/>
  <c r="Q32" i="1" s="1"/>
  <c r="R24" i="1"/>
  <c r="R28" i="1" s="1"/>
  <c r="R32" i="1" s="1"/>
  <c r="J24" i="1"/>
  <c r="Z34" i="1"/>
  <c r="Y30" i="1"/>
  <c r="Y34" i="1" s="1"/>
  <c r="X30" i="1"/>
  <c r="X34" i="1" s="1"/>
  <c r="V30" i="1"/>
  <c r="U30" i="1"/>
  <c r="R30" i="1"/>
  <c r="R34" i="1" s="1"/>
  <c r="Q30" i="1"/>
  <c r="Q34" i="1" s="1"/>
  <c r="P30" i="1"/>
  <c r="O30" i="1"/>
  <c r="O34" i="1" s="1"/>
  <c r="N30" i="1"/>
  <c r="N34" i="1" s="1"/>
  <c r="M30" i="1"/>
  <c r="M34" i="1" s="1"/>
  <c r="L30" i="1"/>
  <c r="X29" i="1"/>
  <c r="X33" i="1" s="1"/>
  <c r="V29" i="1"/>
  <c r="V33" i="1" s="1"/>
  <c r="AD24" i="1"/>
  <c r="AD28" i="1" s="1"/>
  <c r="Z28" i="1"/>
  <c r="AC22" i="1"/>
  <c r="S22" i="1"/>
  <c r="AC20" i="1"/>
  <c r="S20" i="1"/>
  <c r="AC17" i="1"/>
  <c r="S17" i="1"/>
  <c r="AC16" i="1"/>
  <c r="S16" i="1"/>
  <c r="AC14" i="1"/>
  <c r="S14" i="1"/>
  <c r="AC13" i="1"/>
  <c r="S13" i="1"/>
  <c r="AC12" i="1"/>
  <c r="S12" i="1"/>
  <c r="Q170" i="2" l="1"/>
  <c r="Q172" i="2" s="1"/>
  <c r="Q145" i="2"/>
  <c r="I49" i="3"/>
  <c r="E12" i="3"/>
  <c r="AC140" i="2"/>
  <c r="AC144" i="2" s="1"/>
  <c r="AC171" i="2" s="1"/>
  <c r="R169" i="2"/>
  <c r="R146" i="2"/>
  <c r="O169" i="2"/>
  <c r="O146" i="2"/>
  <c r="S146" i="2" s="1"/>
  <c r="N166" i="2"/>
  <c r="N176" i="2" s="1"/>
  <c r="AC76" i="2"/>
  <c r="AC97" i="2" s="1"/>
  <c r="AC75" i="2"/>
  <c r="AC139" i="2"/>
  <c r="AC143" i="2" s="1"/>
  <c r="AC170" i="2" s="1"/>
  <c r="Y166" i="2"/>
  <c r="Y176" i="2" s="1"/>
  <c r="Q166" i="2"/>
  <c r="Q176" i="2" s="1"/>
  <c r="M166" i="2"/>
  <c r="R166" i="2"/>
  <c r="AC74" i="2"/>
  <c r="AC95" i="2" s="1"/>
  <c r="V171" i="2"/>
  <c r="V170" i="2"/>
  <c r="V147" i="2"/>
  <c r="S138" i="2"/>
  <c r="J166" i="2"/>
  <c r="S139" i="2"/>
  <c r="S141" i="2" s="1"/>
  <c r="S74" i="2"/>
  <c r="L95" i="2"/>
  <c r="L164" i="2" s="1"/>
  <c r="P95" i="2"/>
  <c r="P164" i="2" s="1"/>
  <c r="P174" i="2" s="1"/>
  <c r="V95" i="2"/>
  <c r="Z95" i="2"/>
  <c r="R96" i="2"/>
  <c r="R165" i="2" s="1"/>
  <c r="R175" i="2" s="1"/>
  <c r="W148" i="2"/>
  <c r="J95" i="2"/>
  <c r="J174" i="2" s="1"/>
  <c r="AC26" i="1"/>
  <c r="V34" i="1"/>
  <c r="S24" i="1"/>
  <c r="M95" i="2"/>
  <c r="M164" i="2" s="1"/>
  <c r="M174" i="2" s="1"/>
  <c r="S25" i="1"/>
  <c r="Q95" i="2"/>
  <c r="D6" i="3"/>
  <c r="D49" i="3" s="1"/>
  <c r="E49" i="3" s="1"/>
  <c r="AC154" i="2"/>
  <c r="AC29" i="1"/>
  <c r="AC33" i="1" s="1"/>
  <c r="S169" i="2"/>
  <c r="L154" i="2"/>
  <c r="L156" i="2" s="1"/>
  <c r="AC25" i="1"/>
  <c r="N95" i="2"/>
  <c r="N164" i="2" s="1"/>
  <c r="N174" i="2" s="1"/>
  <c r="Z96" i="2"/>
  <c r="U148" i="2"/>
  <c r="N29" i="1"/>
  <c r="N33" i="1" s="1"/>
  <c r="AD95" i="2"/>
  <c r="AD164" i="2" s="1"/>
  <c r="AD174" i="2" s="1"/>
  <c r="M96" i="2"/>
  <c r="M165" i="2" s="1"/>
  <c r="M175" i="2" s="1"/>
  <c r="Q96" i="2"/>
  <c r="Q165" i="2" s="1"/>
  <c r="Q175" i="2" s="1"/>
  <c r="W96" i="2"/>
  <c r="AA96" i="2"/>
  <c r="V166" i="2"/>
  <c r="Z148" i="2"/>
  <c r="AC24" i="1"/>
  <c r="R95" i="2"/>
  <c r="R164" i="2" s="1"/>
  <c r="R174" i="2" s="1"/>
  <c r="L96" i="2"/>
  <c r="V96" i="2"/>
  <c r="V165" i="2" s="1"/>
  <c r="Y148" i="2"/>
  <c r="S170" i="2"/>
  <c r="X77" i="2"/>
  <c r="Q164" i="2"/>
  <c r="Q174" i="2" s="1"/>
  <c r="K154" i="2"/>
  <c r="K156" i="2" s="1"/>
  <c r="H6" i="3"/>
  <c r="H49" i="3" s="1"/>
  <c r="J7" i="3"/>
  <c r="S153" i="2"/>
  <c r="L174" i="2"/>
  <c r="K95" i="2"/>
  <c r="K164" i="2" s="1"/>
  <c r="K174" i="2" s="1"/>
  <c r="O95" i="2"/>
  <c r="O164" i="2" s="1"/>
  <c r="O174" i="2" s="1"/>
  <c r="U95" i="2"/>
  <c r="Y95" i="2"/>
  <c r="O97" i="2"/>
  <c r="O166" i="2" s="1"/>
  <c r="O176" i="2" s="1"/>
  <c r="S133" i="2"/>
  <c r="J144" i="2"/>
  <c r="AC153" i="2"/>
  <c r="AC155" i="2"/>
  <c r="S21" i="2"/>
  <c r="S37" i="2"/>
  <c r="S65" i="2"/>
  <c r="S91" i="2"/>
  <c r="S92" i="2"/>
  <c r="R144" i="2"/>
  <c r="S155" i="2"/>
  <c r="AA95" i="2"/>
  <c r="S17" i="2"/>
  <c r="S33" i="2"/>
  <c r="S49" i="2"/>
  <c r="S61" i="2"/>
  <c r="X95" i="2"/>
  <c r="AB95" i="2"/>
  <c r="W95" i="2"/>
  <c r="N96" i="2"/>
  <c r="U96" i="2"/>
  <c r="Y96" i="2"/>
  <c r="L77" i="2"/>
  <c r="V145" i="2"/>
  <c r="S29" i="2"/>
  <c r="S57" i="2"/>
  <c r="S25" i="2"/>
  <c r="S53" i="2"/>
  <c r="AB96" i="2"/>
  <c r="J147" i="2"/>
  <c r="M148" i="2"/>
  <c r="S97" i="2"/>
  <c r="N148" i="2"/>
  <c r="Q148" i="2"/>
  <c r="L148" i="2"/>
  <c r="K148" i="2"/>
  <c r="U77" i="2"/>
  <c r="N94" i="2"/>
  <c r="K96" i="2"/>
  <c r="O96" i="2"/>
  <c r="X96" i="2"/>
  <c r="AC142" i="2"/>
  <c r="S142" i="2"/>
  <c r="S75" i="2"/>
  <c r="S77" i="2" s="1"/>
  <c r="V77" i="2"/>
  <c r="P96" i="2"/>
  <c r="P165" i="2" s="1"/>
  <c r="AB141" i="2"/>
  <c r="S143" i="2"/>
  <c r="P145" i="2"/>
  <c r="P141" i="2"/>
  <c r="W77" i="2"/>
  <c r="V141" i="2"/>
  <c r="X144" i="2"/>
  <c r="AB144" i="2"/>
  <c r="S21" i="1"/>
  <c r="K27" i="1"/>
  <c r="L27" i="1"/>
  <c r="S15" i="1"/>
  <c r="J27" i="1"/>
  <c r="U33" i="1"/>
  <c r="AA33" i="1"/>
  <c r="U34" i="1"/>
  <c r="U32" i="1"/>
  <c r="AC28" i="1"/>
  <c r="L34" i="1"/>
  <c r="L35" i="1" s="1"/>
  <c r="L31" i="1"/>
  <c r="P34" i="1"/>
  <c r="J28" i="1"/>
  <c r="J29" i="1"/>
  <c r="J154" i="2" s="1"/>
  <c r="J156" i="2" s="1"/>
  <c r="S26" i="1"/>
  <c r="J30" i="1"/>
  <c r="W30" i="1"/>
  <c r="K30" i="1"/>
  <c r="E6" i="3" l="1"/>
  <c r="Q177" i="2"/>
  <c r="M176" i="2"/>
  <c r="M177" i="2" s="1"/>
  <c r="M167" i="2"/>
  <c r="AC164" i="2"/>
  <c r="AC174" i="2" s="1"/>
  <c r="R167" i="2"/>
  <c r="AB145" i="2"/>
  <c r="AB148" i="2"/>
  <c r="AB171" i="2"/>
  <c r="AC166" i="2"/>
  <c r="AC176" i="2" s="1"/>
  <c r="AC77" i="2"/>
  <c r="R171" i="2"/>
  <c r="R176" i="2"/>
  <c r="J148" i="2"/>
  <c r="J171" i="2"/>
  <c r="U147" i="2"/>
  <c r="U149" i="2" s="1"/>
  <c r="U165" i="2"/>
  <c r="U175" i="2" s="1"/>
  <c r="V176" i="2"/>
  <c r="V148" i="2"/>
  <c r="W166" i="2"/>
  <c r="W176" i="2" s="1"/>
  <c r="Z166" i="2"/>
  <c r="U166" i="2"/>
  <c r="X147" i="2"/>
  <c r="X165" i="2"/>
  <c r="X175" i="2" s="1"/>
  <c r="AA146" i="2"/>
  <c r="AA164" i="2"/>
  <c r="AA174" i="2" s="1"/>
  <c r="R147" i="2"/>
  <c r="Y147" i="2"/>
  <c r="Y165" i="2"/>
  <c r="Y175" i="2" s="1"/>
  <c r="Y146" i="2"/>
  <c r="Y164" i="2"/>
  <c r="Y174" i="2" s="1"/>
  <c r="Z146" i="2"/>
  <c r="Z164" i="2"/>
  <c r="Z174" i="2" s="1"/>
  <c r="V175" i="2"/>
  <c r="AA147" i="2"/>
  <c r="AA165" i="2"/>
  <c r="AA175" i="2" s="1"/>
  <c r="Z165" i="2"/>
  <c r="Z175" i="2" s="1"/>
  <c r="Z147" i="2"/>
  <c r="W147" i="2"/>
  <c r="W165" i="2"/>
  <c r="W175" i="2" s="1"/>
  <c r="AB147" i="2"/>
  <c r="AB165" i="2"/>
  <c r="AB175" i="2" s="1"/>
  <c r="W146" i="2"/>
  <c r="W164" i="2"/>
  <c r="W174" i="2" s="1"/>
  <c r="AB164" i="2"/>
  <c r="AB174" i="2" s="1"/>
  <c r="AB146" i="2"/>
  <c r="V164" i="2"/>
  <c r="V174" i="2" s="1"/>
  <c r="V146" i="2"/>
  <c r="X166" i="2"/>
  <c r="X176" i="2" s="1"/>
  <c r="X148" i="2"/>
  <c r="J98" i="2"/>
  <c r="S144" i="2"/>
  <c r="S145" i="2" s="1"/>
  <c r="X98" i="2"/>
  <c r="R148" i="2"/>
  <c r="R149" i="2" s="1"/>
  <c r="S94" i="2"/>
  <c r="M147" i="2"/>
  <c r="V98" i="2"/>
  <c r="L165" i="2"/>
  <c r="L175" i="2" s="1"/>
  <c r="S154" i="2"/>
  <c r="S156" i="2" s="1"/>
  <c r="W98" i="2"/>
  <c r="Z149" i="2"/>
  <c r="S27" i="1"/>
  <c r="L98" i="2"/>
  <c r="L147" i="2"/>
  <c r="L149" i="2" s="1"/>
  <c r="V149" i="2"/>
  <c r="K165" i="2"/>
  <c r="K175" i="2" s="1"/>
  <c r="S95" i="2"/>
  <c r="S164" i="2" s="1"/>
  <c r="Q147" i="2"/>
  <c r="Q149" i="2" s="1"/>
  <c r="AC145" i="2"/>
  <c r="J49" i="3"/>
  <c r="J6" i="3"/>
  <c r="AC96" i="2"/>
  <c r="AC165" i="2" s="1"/>
  <c r="AC175" i="2" s="1"/>
  <c r="J165" i="2"/>
  <c r="J167" i="2" s="1"/>
  <c r="N147" i="2"/>
  <c r="N149" i="2" s="1"/>
  <c r="N165" i="2"/>
  <c r="N175" i="2" s="1"/>
  <c r="O98" i="2"/>
  <c r="O165" i="2"/>
  <c r="O175" i="2" s="1"/>
  <c r="O148" i="2"/>
  <c r="N98" i="2"/>
  <c r="AC141" i="2"/>
  <c r="U98" i="2"/>
  <c r="S174" i="2"/>
  <c r="K147" i="2"/>
  <c r="K149" i="2" s="1"/>
  <c r="S166" i="2"/>
  <c r="O147" i="2"/>
  <c r="S96" i="2"/>
  <c r="S98" i="2" s="1"/>
  <c r="P175" i="2"/>
  <c r="P147" i="2"/>
  <c r="R177" i="2"/>
  <c r="K98" i="2"/>
  <c r="P148" i="2"/>
  <c r="AC27" i="1"/>
  <c r="W34" i="1"/>
  <c r="J33" i="1"/>
  <c r="S29" i="1"/>
  <c r="S33" i="1" s="1"/>
  <c r="AA30" i="1"/>
  <c r="K31" i="1"/>
  <c r="K34" i="1"/>
  <c r="K35" i="1" s="1"/>
  <c r="J31" i="1"/>
  <c r="S30" i="1"/>
  <c r="S34" i="1" s="1"/>
  <c r="J34" i="1"/>
  <c r="J32" i="1"/>
  <c r="S28" i="1"/>
  <c r="S32" i="1" s="1"/>
  <c r="AC177" i="2" l="1"/>
  <c r="Z176" i="2"/>
  <c r="Z167" i="2"/>
  <c r="U176" i="2"/>
  <c r="U177" i="2" s="1"/>
  <c r="U167" i="2"/>
  <c r="AB176" i="2"/>
  <c r="AB172" i="2"/>
  <c r="W177" i="2"/>
  <c r="S171" i="2"/>
  <c r="S172" i="2" s="1"/>
  <c r="Z177" i="2"/>
  <c r="J176" i="2"/>
  <c r="S176" i="2" s="1"/>
  <c r="AC147" i="2"/>
  <c r="AC148" i="2"/>
  <c r="W167" i="2"/>
  <c r="AC146" i="2"/>
  <c r="S148" i="2"/>
  <c r="W149" i="2"/>
  <c r="L177" i="2"/>
  <c r="L167" i="2"/>
  <c r="J149" i="2"/>
  <c r="AC30" i="1"/>
  <c r="AB34" i="1"/>
  <c r="AB35" i="1" s="1"/>
  <c r="AB31" i="1"/>
  <c r="AC98" i="2"/>
  <c r="V177" i="2"/>
  <c r="K167" i="2"/>
  <c r="V167" i="2"/>
  <c r="V172" i="2" s="1"/>
  <c r="N177" i="2"/>
  <c r="N167" i="2"/>
  <c r="J175" i="2"/>
  <c r="J177" i="2" s="1"/>
  <c r="S165" i="2"/>
  <c r="S167" i="2" s="1"/>
  <c r="K177" i="2"/>
  <c r="X149" i="2"/>
  <c r="P149" i="2"/>
  <c r="S147" i="2"/>
  <c r="X167" i="2"/>
  <c r="P177" i="2"/>
  <c r="X177" i="2"/>
  <c r="S31" i="1"/>
  <c r="S35" i="1"/>
  <c r="AA34" i="1"/>
  <c r="J35" i="1"/>
  <c r="AC149" i="2" l="1"/>
  <c r="S149" i="2"/>
  <c r="AC34" i="1"/>
  <c r="AC35" i="1" s="1"/>
  <c r="AC31" i="1"/>
  <c r="AC167" i="2"/>
  <c r="AC172" i="2" s="1"/>
  <c r="S175" i="2"/>
  <c r="S177" i="2" s="1"/>
</calcChain>
</file>

<file path=xl/comments1.xml><?xml version="1.0" encoding="utf-8"?>
<comments xmlns="http://schemas.openxmlformats.org/spreadsheetml/2006/main">
  <authors>
    <author>Román Ernő</author>
  </authors>
  <commentList>
    <comment ref="D10" authorId="0" shapeId="0">
      <text>
        <r>
          <rPr>
            <b/>
            <sz val="12"/>
            <color indexed="81"/>
            <rFont val="Tahoma"/>
            <family val="2"/>
            <charset val="238"/>
          </rPr>
          <t>+15 eFt, 9122 főkönyv</t>
        </r>
      </text>
    </comment>
    <comment ref="C38" authorId="0" shapeId="0">
      <text>
        <r>
          <rPr>
            <b/>
            <sz val="18"/>
            <color indexed="81"/>
            <rFont val="Tahoma"/>
            <family val="2"/>
            <charset val="238"/>
          </rPr>
          <t>-1 kerekítés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Román Ernő</author>
  </authors>
  <commentList>
    <comment ref="L10" authorId="0" shapeId="0">
      <text>
        <r>
          <rPr>
            <b/>
            <sz val="9"/>
            <color indexed="81"/>
            <rFont val="Tahoma"/>
            <family val="2"/>
            <charset val="238"/>
          </rPr>
          <t>közutakról a dologi áttéve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  <charset val="238"/>
          </rPr>
          <t>Román Ernő:</t>
        </r>
        <r>
          <rPr>
            <sz val="9"/>
            <color indexed="81"/>
            <rFont val="Tahoma"/>
            <family val="2"/>
            <charset val="238"/>
          </rPr>
          <t xml:space="preserve">
+2 kerekítés</t>
        </r>
      </text>
    </comment>
  </commentList>
</comments>
</file>

<file path=xl/sharedStrings.xml><?xml version="1.0" encoding="utf-8"?>
<sst xmlns="http://schemas.openxmlformats.org/spreadsheetml/2006/main" count="519" uniqueCount="216">
  <si>
    <t>Cím</t>
  </si>
  <si>
    <t>Alcím</t>
  </si>
  <si>
    <t>Előirányzat-csoport szám</t>
  </si>
  <si>
    <t>Feladatvállalás jellege</t>
  </si>
  <si>
    <t>Cím, alcím, előirányzat-csoport, feladatvállalás jellegének a megnevezés</t>
  </si>
  <si>
    <t>Kiemelt KIADÁSI előirányzatok</t>
  </si>
  <si>
    <t>Kiemelt BEVÉTELI előirányzatok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</si>
  <si>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</si>
  <si>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</si>
  <si>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</si>
  <si>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</si>
  <si>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</si>
  <si>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</si>
  <si>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</si>
  <si>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</si>
  <si>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</si>
  <si>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</si>
  <si>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</si>
  <si>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</si>
  <si>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</si>
  <si>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</si>
  <si>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</si>
  <si>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</si>
  <si>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</si>
  <si>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</si>
  <si>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</si>
  <si>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</si>
  <si>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Személyi juttatások</t>
  </si>
  <si>
    <t>Munkaadókat tehelő járulékok és szociális  hozzájárulási adó</t>
  </si>
  <si>
    <t>Dologi kiadások</t>
  </si>
  <si>
    <t>Ellátottak pénzbeli juttatásai</t>
  </si>
  <si>
    <t>Egyéb működési célú kiadások (átadott pénzeszközök)</t>
  </si>
  <si>
    <t>Egyéb működési célú kiadások (tartalékok ei. átadott p.)</t>
  </si>
  <si>
    <t>Beruházás</t>
  </si>
  <si>
    <t>Felújítás</t>
  </si>
  <si>
    <t>Egyéb felhalmozási célú kiadás</t>
  </si>
  <si>
    <t>Kiadás összesen</t>
  </si>
  <si>
    <t>Működési célú támogatások ÁHT-on belülről</t>
  </si>
  <si>
    <t>Felhalmozási célú támogatások ÁHT-on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</si>
  <si>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</si>
  <si>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</si>
  <si>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</si>
  <si>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</si>
  <si>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</si>
  <si>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</si>
  <si>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</si>
  <si>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Engedélye- zett létszám</t>
  </si>
  <si>
    <t>MŰKÖDÉSI KÖLTSÉGVETÉS</t>
  </si>
  <si>
    <t>Kötelező feladatok</t>
  </si>
  <si>
    <t>eredei ei.</t>
  </si>
  <si>
    <t>módosított ei.</t>
  </si>
  <si>
    <t>teljesítés eFt</t>
  </si>
  <si>
    <t>teljesítés %-ban</t>
  </si>
  <si>
    <t>Kötelező feladatok összesen:</t>
  </si>
  <si>
    <t>MŰKÖDÉSI KÖLTSÉGVETÉS  ÖSSZESEN:</t>
  </si>
  <si>
    <t>Nagykökényesi Kökényvirág Óvoda</t>
  </si>
  <si>
    <t>2018. évi költségvetés 9-12. hó kiemelt előirányzatai</t>
  </si>
  <si>
    <t>Óvodai nevelés ellátás szakamai feladatai</t>
  </si>
  <si>
    <t>Óvodai nevelés ellátás működési feladatai</t>
  </si>
  <si>
    <t>Támogatási célú műveletek</t>
  </si>
  <si>
    <t>Engedélyezett létszám</t>
  </si>
  <si>
    <t>NAGYKÖKÉNYES KÖZSÉGI ÖNKORMÁNYZAT</t>
  </si>
  <si>
    <t>Víztermelés, kezelés, ellátás</t>
  </si>
  <si>
    <t>Közutak, hidak alagutak üzemeltetése, fenntartása</t>
  </si>
  <si>
    <t>Önkormányzati vagyonnal való gazdálkodási feladatok</t>
  </si>
  <si>
    <t>Zöldterület kezelése</t>
  </si>
  <si>
    <t>Önkormányzatok és hivatalok jogalkotói tevékenysége</t>
  </si>
  <si>
    <t>Közvilágítás</t>
  </si>
  <si>
    <t>Város-, községgazdálkodási egyéb szolgáltatás</t>
  </si>
  <si>
    <t>Önkormányzatok elszámolásai közp.költségvetéssel</t>
  </si>
  <si>
    <t>Támogatási célú finanszírozási műveletek</t>
  </si>
  <si>
    <r>
      <t xml:space="preserve">Fejezeti és </t>
    </r>
    <r>
      <rPr>
        <b/>
        <sz val="12"/>
        <rFont val="Arial"/>
        <family val="2"/>
        <charset val="238"/>
      </rPr>
      <t xml:space="preserve">általános tartalék </t>
    </r>
    <r>
      <rPr>
        <sz val="12"/>
        <rFont val="Arial"/>
        <family val="2"/>
        <charset val="238"/>
      </rPr>
      <t>elszámolása, záró kp.</t>
    </r>
  </si>
  <si>
    <t>Egyéb szociális pénzbeli ellátások, támogatások</t>
  </si>
  <si>
    <t>Szociális étkeztetés</t>
  </si>
  <si>
    <t>Hosszabb időtartamú közfoglalkoztatás</t>
  </si>
  <si>
    <t>Közművelődés- hagyományos közösségi kulturális értékek gondozása</t>
  </si>
  <si>
    <t>Köztemető-fenntartás és működtetés</t>
  </si>
  <si>
    <t>Kiemelt állami és önkormányzati rendezvények</t>
  </si>
  <si>
    <t>Civil szervezetek támogatása</t>
  </si>
  <si>
    <t>Önként vállalt feladatok</t>
  </si>
  <si>
    <t>Sportegyesületek támogatása</t>
  </si>
  <si>
    <t>23-</t>
  </si>
  <si>
    <t>Önként vállalt feladatok összesen:</t>
  </si>
  <si>
    <t>FELHALMOZÁSI KÖLTSÉGVETÉS</t>
  </si>
  <si>
    <t>FELHALMOZÁSI  KÖLTSÉGVETÉS  ÖSSZESEN:</t>
  </si>
  <si>
    <t xml:space="preserve">    Függő, átfutó, kiegyenlítő kiadások, bevételek  (teljesítése)</t>
  </si>
  <si>
    <t>1-2.</t>
  </si>
  <si>
    <t>NAGYKÖKÉNYES ÖNKORMÁNYZATA MINDÖSSZESEN</t>
  </si>
  <si>
    <t>MŰKÖDÉSI KÖLTSÉGVETÉS  MINDÖSSZESEN:</t>
  </si>
  <si>
    <t>FELHALMOZÁSI  KÖLTSÉGVETÉS MINDÖSSZESEN:</t>
  </si>
  <si>
    <t>MŰKÖDÉSI ÉS FELHALMOZÁSI KÖLTSÉGVETÉS MINDÖSSZESEN:</t>
  </si>
  <si>
    <t>NAGYKÖKÉNYESI KÖKÉNYVIRÁG ÓVODA ÖSSZESEN</t>
  </si>
  <si>
    <t>Gyermekétkeztetés köznevelési intézményben</t>
  </si>
  <si>
    <t xml:space="preserve"> 2. melléklet a Nagykökényes Községi Önkormányzat  Kt-ének az önkormányzat  és intézménye 2018. évi költségvetéséről szóló 1/2018. (II.22.) ÖR módosításhoz</t>
  </si>
  <si>
    <t>ezer Ft-ban</t>
  </si>
  <si>
    <t>BEVÉTELEK</t>
  </si>
  <si>
    <t>KIADÁSOK</t>
  </si>
  <si>
    <t>Megnevezés</t>
  </si>
  <si>
    <t>2018. évi
 eredeti előir.</t>
  </si>
  <si>
    <t>módosított előirányzat</t>
  </si>
  <si>
    <t>06.30. teljesítés eFt-ban</t>
  </si>
  <si>
    <t>2018. évi
eredeti.előir.</t>
  </si>
  <si>
    <t>I. MŰKÖDÉSI BEVÉTELEK</t>
  </si>
  <si>
    <t>I. MŰKÖDÉSI KIADÁSOK</t>
  </si>
  <si>
    <t>1. Intézményi működési bevételek</t>
  </si>
  <si>
    <t>1. Önkormányzathoz tartozó szakfeladatok</t>
  </si>
  <si>
    <t>eredeti</t>
  </si>
  <si>
    <t>mód</t>
  </si>
  <si>
    <t>tény</t>
  </si>
  <si>
    <t xml:space="preserve">    Kötelező feladatok működési bevétele</t>
  </si>
  <si>
    <t xml:space="preserve">    Kötelező feladatok működési kiadása</t>
  </si>
  <si>
    <t>1.1. Önkormányzat működési bevétele</t>
  </si>
  <si>
    <t>1.1. Személyi juttatások</t>
  </si>
  <si>
    <t>1.2. Munkaadókat terhelő járulékok</t>
  </si>
  <si>
    <t>1.3. Dologi  kiadások</t>
  </si>
  <si>
    <t>1.4. Ellátottak pénzbeli juttatása</t>
  </si>
  <si>
    <t>2. Közhatalmi  bevételek</t>
  </si>
  <si>
    <t>1.5. Pénzeszköz átadás, egyéb támogatás</t>
  </si>
  <si>
    <t>2.1. Vagyoni típusú adók</t>
  </si>
  <si>
    <t>1.5. Egyéb működési kiadások, átadott pénzeszköz</t>
  </si>
  <si>
    <t>2.1.1.  Kommunális adó</t>
  </si>
  <si>
    <t>1.6 Megelőlegzés visszafizetése</t>
  </si>
  <si>
    <t>1.7 Működési célú tartalék</t>
  </si>
  <si>
    <t>2.2. Termékek és szolgáltatások adója</t>
  </si>
  <si>
    <r>
      <t xml:space="preserve">       </t>
    </r>
    <r>
      <rPr>
        <sz val="16"/>
        <rFont val="Arial"/>
        <family val="2"/>
        <charset val="238"/>
      </rPr>
      <t>- Céltartalék 2018. évi 0. havi előleg</t>
    </r>
  </si>
  <si>
    <t>2.2.1.  Gépjárműadó (40 %-a)</t>
  </si>
  <si>
    <t xml:space="preserve">    Önként vállalt feladatok működési kiadása</t>
  </si>
  <si>
    <t>2.3. Egyéb árúhasználati és szolgálati adó  (talajterhelés)</t>
  </si>
  <si>
    <t>2.3.1.  Talajterhelési díj</t>
  </si>
  <si>
    <t xml:space="preserve">         Civil szervezetek támogatása</t>
  </si>
  <si>
    <t>2.4. Egyéb közhatalmi bevétel</t>
  </si>
  <si>
    <t xml:space="preserve">          Sportegyesületek támogatása</t>
  </si>
  <si>
    <t>2.4.1.  Adóbírság, adópótlék, egyéb közhatalmi bevétel</t>
  </si>
  <si>
    <t>2.4.2. Mezőőri hozzájárulás</t>
  </si>
  <si>
    <t>3. Működési célú támogatások ÁHT-on belülről</t>
  </si>
  <si>
    <t>3.1. Település üzemeltetéshez kapcsoódó feladatok ellátása</t>
  </si>
  <si>
    <t>3.2. Egyéb kötelező önkormányzati feladatok támogatása</t>
  </si>
  <si>
    <t>4. Működési célú átvett pénzeszközök</t>
  </si>
  <si>
    <t>4.1 Működési célú átvett pénzeszköz NAV támogatás</t>
  </si>
  <si>
    <t>4.2 Működési célú átvett pénzeszköz MGSz mezőőri támogatás</t>
  </si>
  <si>
    <t>5.  Finanszírozási bevételek</t>
  </si>
  <si>
    <t>5.1. Előző évi záró pénzkészlet (működési)</t>
  </si>
  <si>
    <t>II. FELHALMOZÁSI ÉS TŐKEJELLEGŰ BEVÉTELEK (1+2)</t>
  </si>
  <si>
    <t>II. FELHALMOZÁSI KIADÁSOK</t>
  </si>
  <si>
    <t>1. Felmozási célú átvett pénzeszköz</t>
  </si>
  <si>
    <t>1.1 Felhalmozási célú önkormányzati támogatás</t>
  </si>
  <si>
    <t xml:space="preserve">1.1. Céltartalék </t>
  </si>
  <si>
    <t>2.  Finanszírozási bevételek</t>
  </si>
  <si>
    <t>TOP "Művészetek kertje" pályázati támogatás</t>
  </si>
  <si>
    <t>2.1. Előző évi záró pénzkészlet (felhalmozási))</t>
  </si>
  <si>
    <t>Környezetvédelmi alap számla</t>
  </si>
  <si>
    <t>LEADER önerő</t>
  </si>
  <si>
    <t>1.3. Beruházási kiadás</t>
  </si>
  <si>
    <t>1.4. Felújítási kiadás</t>
  </si>
  <si>
    <t>BEVÉTELEK MINDÖSSZESEN (I. + II. )</t>
  </si>
  <si>
    <t>KIADÁSOK MINDÖSSZESEN (I. + II. )</t>
  </si>
  <si>
    <t>3.3 Önkormányzatok egyes köznevelési feladatainak támogatása</t>
  </si>
  <si>
    <t>3.4. Szociális, gyermekétkeztetési feladatok támogatása</t>
  </si>
  <si>
    <t>3.5. Kulturális feladatok támogatása</t>
  </si>
  <si>
    <t>3.6 Működési célú költségvetési támogataások,kiegészítő támogataások</t>
  </si>
  <si>
    <t>2.1. Személyi juttatások</t>
  </si>
  <si>
    <t>2.2. Munkaadókat terhelő járulékok</t>
  </si>
  <si>
    <t>2.3. Dologi  kiadások</t>
  </si>
  <si>
    <t>2. Nagykökényesi Kökényvirág Óvoda</t>
  </si>
  <si>
    <t xml:space="preserve">2018. évi költségvetés összevont pénzforgalmi mérlege </t>
  </si>
  <si>
    <t>4.3 Közcélú támogatás, nyári diákmunka</t>
  </si>
  <si>
    <t xml:space="preserve">Nagykökényes Községi Önkormányzat </t>
  </si>
  <si>
    <t>2018. évi  Felhalmozási kiadás</t>
  </si>
  <si>
    <t>Kormányzati funkció</t>
  </si>
  <si>
    <t>FELÚJÍTÁS</t>
  </si>
  <si>
    <t xml:space="preserve"> 2018. évi eredeti ei.   ezer Ft</t>
  </si>
  <si>
    <t>Közutak, hidak, alagutak üzemeltetése, fenntartása</t>
  </si>
  <si>
    <t>Idősek otthonához vezető út terv</t>
  </si>
  <si>
    <t>Járda építés</t>
  </si>
  <si>
    <t>Belterületi utak felújítása</t>
  </si>
  <si>
    <t>Önkormányzati vagyonal való gazdálkodási feladatok</t>
  </si>
  <si>
    <t>Raktárépület felújítása</t>
  </si>
  <si>
    <t>Önkormányzati udvar, kerítés felújítás</t>
  </si>
  <si>
    <t>Központ térkövezése, kultúrház lépcső, buszhoz járdasziget, preszzó terasz</t>
  </si>
  <si>
    <t>Áramfejlesztés,kazán (üzlet, presszó)</t>
  </si>
  <si>
    <t>Közművelődés - hagyományos közösségi értékek kulturális gondozása</t>
  </si>
  <si>
    <t>Mosdó felújítás</t>
  </si>
  <si>
    <t xml:space="preserve">Köztemető fenntartás </t>
  </si>
  <si>
    <t>Ravatalozó - nyílászáró csere, előtér lapozása, kerticsap kiépítése</t>
  </si>
  <si>
    <t>Felújítás összesen:</t>
  </si>
  <si>
    <t>BERUHÁZÁS</t>
  </si>
  <si>
    <t xml:space="preserve"> 2018. évi eredeti ei.  ezer Ft</t>
  </si>
  <si>
    <t>Zöldterület kezelés</t>
  </si>
  <si>
    <t>Fűnyírógép  kerti eszköz vásárlás</t>
  </si>
  <si>
    <t>közvilágítás korszerűsítés villanyoszlopok kiépítése internethez</t>
  </si>
  <si>
    <t>Város-,  és községgazdálkodási egyéb szologáltatás</t>
  </si>
  <si>
    <t>Üdvözlő tábla (3db)</t>
  </si>
  <si>
    <t>Utca névtábla 40 db</t>
  </si>
  <si>
    <t>Járdát szegélyező korlátok kihelyezése (25 m)</t>
  </si>
  <si>
    <t>Közterületi padok kihelyezése (5db)</t>
  </si>
  <si>
    <t>Buszmegálló kiépítés (2db)</t>
  </si>
  <si>
    <t>szekrény, ülőbútor klubszobába</t>
  </si>
  <si>
    <t>Padok kialakítása (4 db)</t>
  </si>
  <si>
    <t>Tervdokumentáció készítése</t>
  </si>
  <si>
    <t>Beruházás összesen:</t>
  </si>
  <si>
    <t>Felhalmozási céltartalék</t>
  </si>
  <si>
    <t>Felhalmozási kiadás összesen:</t>
  </si>
  <si>
    <t>Urnafal építése</t>
  </si>
  <si>
    <t>1.2 Felhalmozási célú átvett pénzeszköz (TOP Óvoda)</t>
  </si>
  <si>
    <t>TOP Óvoda pályázati támogatás</t>
  </si>
  <si>
    <t>NAGYKÖKÉNYESI KÖKÉNYVIRÁG ÓVODA</t>
  </si>
  <si>
    <t>ÖNKORMÁNYZATI FELADATOK ÖSSZESEN</t>
  </si>
  <si>
    <t>Szennyvíz elvezetés</t>
  </si>
  <si>
    <t>Finanszírozási kiadások</t>
  </si>
  <si>
    <t>1.3 Felhalmozási célú átvett pénzeszköz (EMO 7. szennyvíz beruházás)</t>
  </si>
  <si>
    <t>EMO7 szennyvízberuházás</t>
  </si>
  <si>
    <t xml:space="preserve">Templomhoz vezető járda, ravatalozó bejárati ajtó </t>
  </si>
  <si>
    <t>"Művészetek kertje" projekt engedélyezési tervek</t>
  </si>
  <si>
    <t>12.31. teljesítés eFt-ban</t>
  </si>
  <si>
    <t>12.31 teljesítés eFt-ban</t>
  </si>
  <si>
    <t>4.4 2019. évi megelőlegzés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</si>
</sst>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%"/>
    <numFmt numFmtId="165" formatCode="#,##0.0"/>
    <numFmt numFmtId="166" formatCode="_-* #,##0\ _F_t_-;\-* #,##0\ _F_t_-;_-* &quot;-&quot;??\ _F_t_-;_-@_-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0"/>
      <name val="Arial CE"/>
      <charset val="238"/>
    </font>
    <font>
      <i/>
      <sz val="16"/>
      <name val="Arial"/>
      <family val="2"/>
      <charset val="238"/>
    </font>
    <font>
      <b/>
      <sz val="12"/>
      <color indexed="81"/>
      <name val="Tahoma"/>
      <family val="2"/>
      <charset val="238"/>
    </font>
    <font>
      <b/>
      <sz val="18"/>
      <color indexed="81"/>
      <name val="Tahoma"/>
      <family val="2"/>
      <charset val="238"/>
    </font>
    <font>
      <sz val="10"/>
      <name val="Arial"/>
      <charset val="238"/>
    </font>
    <font>
      <b/>
      <i/>
      <sz val="12"/>
      <color indexed="10"/>
      <name val="Arial"/>
      <family val="2"/>
      <charset val="238"/>
    </font>
    <font>
      <sz val="11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textRotation="90" wrapText="1"/>
    </xf>
    <xf numFmtId="3" fontId="9" fillId="2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2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3" fontId="7" fillId="4" borderId="13" xfId="0" applyNumberFormat="1" applyFont="1" applyFill="1" applyBorder="1" applyAlignment="1">
      <alignment vertical="center"/>
    </xf>
    <xf numFmtId="3" fontId="9" fillId="2" borderId="13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3" fontId="7" fillId="4" borderId="17" xfId="0" applyNumberFormat="1" applyFont="1" applyFill="1" applyBorder="1" applyAlignment="1">
      <alignment vertical="center"/>
    </xf>
    <xf numFmtId="3" fontId="9" fillId="2" borderId="17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164" fontId="9" fillId="5" borderId="18" xfId="1" applyNumberFormat="1" applyFont="1" applyFill="1" applyBorder="1" applyAlignment="1">
      <alignment vertical="center"/>
    </xf>
    <xf numFmtId="164" fontId="9" fillId="5" borderId="13" xfId="1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vertical="center"/>
    </xf>
    <xf numFmtId="3" fontId="9" fillId="2" borderId="19" xfId="0" applyNumberFormat="1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3" fontId="7" fillId="5" borderId="13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9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3" fontId="9" fillId="6" borderId="17" xfId="0" applyNumberFormat="1" applyFont="1" applyFill="1" applyBorder="1" applyAlignment="1">
      <alignment vertical="center"/>
    </xf>
    <xf numFmtId="3" fontId="9" fillId="6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3" fontId="9" fillId="3" borderId="17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164" fontId="9" fillId="0" borderId="21" xfId="1" applyNumberFormat="1" applyFont="1" applyFill="1" applyBorder="1" applyAlignment="1">
      <alignment vertical="center"/>
    </xf>
    <xf numFmtId="164" fontId="9" fillId="0" borderId="22" xfId="1" applyNumberFormat="1" applyFont="1" applyFill="1" applyBorder="1" applyAlignment="1">
      <alignment vertical="center"/>
    </xf>
    <xf numFmtId="3" fontId="9" fillId="7" borderId="2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6" xfId="0" applyNumberFormat="1" applyBorder="1" applyAlignment="1">
      <alignment horizontal="left" vertical="center"/>
    </xf>
    <xf numFmtId="3" fontId="9" fillId="0" borderId="17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14" fontId="0" fillId="0" borderId="23" xfId="0" applyNumberFormat="1" applyBorder="1" applyAlignment="1">
      <alignment horizontal="left" vertical="center"/>
    </xf>
    <xf numFmtId="3" fontId="9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3" fontId="16" fillId="0" borderId="19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9" fillId="4" borderId="13" xfId="0" applyNumberFormat="1" applyFont="1" applyFill="1" applyBorder="1" applyAlignment="1">
      <alignment vertical="center"/>
    </xf>
    <xf numFmtId="3" fontId="9" fillId="4" borderId="20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3" fontId="9" fillId="4" borderId="19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9" fillId="4" borderId="17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3" fontId="16" fillId="0" borderId="20" xfId="0" applyNumberFormat="1" applyFont="1" applyFill="1" applyBorder="1" applyAlignment="1">
      <alignment vertical="center"/>
    </xf>
    <xf numFmtId="165" fontId="14" fillId="0" borderId="17" xfId="0" applyNumberFormat="1" applyFont="1" applyFill="1" applyBorder="1" applyAlignment="1">
      <alignment vertical="center"/>
    </xf>
    <xf numFmtId="165" fontId="14" fillId="0" borderId="13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165" fontId="14" fillId="0" borderId="20" xfId="0" applyNumberFormat="1" applyFont="1" applyFill="1" applyBorder="1" applyAlignment="1">
      <alignment vertical="center"/>
    </xf>
    <xf numFmtId="165" fontId="14" fillId="0" borderId="19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4" fontId="14" fillId="0" borderId="20" xfId="0" applyNumberFormat="1" applyFont="1" applyFill="1" applyBorder="1" applyAlignment="1">
      <alignment vertical="center"/>
    </xf>
    <xf numFmtId="3" fontId="7" fillId="4" borderId="20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vertical="center"/>
    </xf>
    <xf numFmtId="3" fontId="0" fillId="6" borderId="17" xfId="0" applyNumberForma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9" fillId="6" borderId="17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10" fillId="6" borderId="22" xfId="0" applyFont="1" applyFill="1" applyBorder="1" applyAlignment="1">
      <alignment horizontal="left" vertical="center"/>
    </xf>
    <xf numFmtId="0" fontId="3" fillId="6" borderId="23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14" fillId="0" borderId="9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0" fontId="7" fillId="8" borderId="12" xfId="0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0" fontId="10" fillId="8" borderId="10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right" vertical="center"/>
    </xf>
    <xf numFmtId="3" fontId="9" fillId="8" borderId="13" xfId="0" applyNumberFormat="1" applyFont="1" applyFill="1" applyBorder="1" applyAlignment="1">
      <alignment vertical="center"/>
    </xf>
    <xf numFmtId="3" fontId="9" fillId="9" borderId="13" xfId="0" applyNumberFormat="1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right" vertical="center"/>
    </xf>
    <xf numFmtId="3" fontId="9" fillId="8" borderId="17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4" fontId="9" fillId="3" borderId="1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3" fillId="10" borderId="12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" fontId="9" fillId="2" borderId="18" xfId="0" applyNumberFormat="1" applyFont="1" applyFill="1" applyBorder="1" applyAlignment="1">
      <alignment vertical="center"/>
    </xf>
    <xf numFmtId="3" fontId="17" fillId="0" borderId="18" xfId="0" applyNumberFormat="1" applyFont="1" applyFill="1" applyBorder="1" applyAlignment="1">
      <alignment vertical="center"/>
    </xf>
    <xf numFmtId="3" fontId="7" fillId="9" borderId="20" xfId="0" applyNumberFormat="1" applyFont="1" applyFill="1" applyBorder="1" applyAlignment="1">
      <alignment vertical="center"/>
    </xf>
    <xf numFmtId="164" fontId="9" fillId="9" borderId="20" xfId="1" applyNumberFormat="1" applyFont="1" applyFill="1" applyBorder="1" applyAlignment="1">
      <alignment vertical="center"/>
    </xf>
    <xf numFmtId="164" fontId="9" fillId="9" borderId="19" xfId="1" applyNumberFormat="1" applyFont="1" applyFill="1" applyBorder="1" applyAlignment="1">
      <alignment vertical="center"/>
    </xf>
    <xf numFmtId="3" fontId="9" fillId="0" borderId="19" xfId="1" applyNumberFormat="1" applyFont="1" applyFill="1" applyBorder="1" applyAlignment="1">
      <alignment vertical="center"/>
    </xf>
    <xf numFmtId="3" fontId="9" fillId="0" borderId="20" xfId="1" applyNumberFormat="1" applyFont="1" applyFill="1" applyBorder="1" applyAlignment="1">
      <alignment vertical="center"/>
    </xf>
    <xf numFmtId="3" fontId="9" fillId="0" borderId="17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3" fontId="9" fillId="9" borderId="17" xfId="0" applyNumberFormat="1" applyFont="1" applyFill="1" applyBorder="1" applyAlignment="1">
      <alignment vertical="center"/>
    </xf>
    <xf numFmtId="0" fontId="7" fillId="10" borderId="12" xfId="0" applyFont="1" applyFill="1" applyBorder="1" applyAlignment="1">
      <alignment vertical="center"/>
    </xf>
    <xf numFmtId="0" fontId="7" fillId="10" borderId="11" xfId="0" applyFont="1" applyFill="1" applyBorder="1" applyAlignment="1">
      <alignment horizontal="right" vertical="center"/>
    </xf>
    <xf numFmtId="3" fontId="9" fillId="10" borderId="1" xfId="0" applyNumberFormat="1" applyFont="1" applyFill="1" applyBorder="1" applyAlignment="1">
      <alignment vertical="center"/>
    </xf>
    <xf numFmtId="3" fontId="9" fillId="9" borderId="1" xfId="0" applyNumberFormat="1" applyFont="1" applyFill="1" applyBorder="1" applyAlignment="1">
      <alignment vertical="center"/>
    </xf>
    <xf numFmtId="0" fontId="7" fillId="10" borderId="5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left" vertical="center"/>
    </xf>
    <xf numFmtId="0" fontId="7" fillId="10" borderId="6" xfId="0" applyFont="1" applyFill="1" applyBorder="1" applyAlignment="1">
      <alignment horizontal="right" vertical="center"/>
    </xf>
    <xf numFmtId="0" fontId="7" fillId="10" borderId="21" xfId="0" applyFont="1" applyFill="1" applyBorder="1" applyAlignment="1">
      <alignment vertical="center"/>
    </xf>
    <xf numFmtId="0" fontId="10" fillId="10" borderId="22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vertical="center"/>
    </xf>
    <xf numFmtId="0" fontId="10" fillId="10" borderId="3" xfId="0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right" vertical="center"/>
    </xf>
    <xf numFmtId="16" fontId="11" fillId="0" borderId="0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4" fontId="0" fillId="3" borderId="11" xfId="0" applyNumberForma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4" fontId="0" fillId="3" borderId="6" xfId="0" applyNumberFormat="1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14" fontId="0" fillId="3" borderId="23" xfId="0" applyNumberFormat="1" applyFill="1" applyBorder="1" applyAlignment="1">
      <alignment horizontal="left" vertical="center"/>
    </xf>
    <xf numFmtId="164" fontId="10" fillId="5" borderId="13" xfId="1" applyNumberFormat="1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3" fillId="10" borderId="11" xfId="0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vertical="center"/>
    </xf>
    <xf numFmtId="3" fontId="10" fillId="10" borderId="0" xfId="0" applyNumberFormat="1" applyFont="1" applyFill="1" applyBorder="1" applyAlignment="1">
      <alignment vertical="center"/>
    </xf>
    <xf numFmtId="3" fontId="11" fillId="11" borderId="1" xfId="0" applyNumberFormat="1" applyFont="1" applyFill="1" applyBorder="1" applyAlignment="1">
      <alignment vertical="center"/>
    </xf>
    <xf numFmtId="4" fontId="10" fillId="11" borderId="1" xfId="0" applyNumberFormat="1" applyFont="1" applyFill="1" applyBorder="1" applyAlignment="1">
      <alignment vertical="center"/>
    </xf>
    <xf numFmtId="3" fontId="10" fillId="11" borderId="1" xfId="0" applyNumberFormat="1" applyFont="1" applyFill="1" applyBorder="1" applyAlignment="1">
      <alignment vertical="center"/>
    </xf>
    <xf numFmtId="0" fontId="0" fillId="0" borderId="22" xfId="0" applyBorder="1"/>
    <xf numFmtId="3" fontId="4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164" fontId="0" fillId="0" borderId="0" xfId="1" applyNumberFormat="1" applyFont="1" applyBorder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7" borderId="26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21" fillId="0" borderId="0" xfId="4" applyFont="1" applyAlignment="1">
      <alignment vertical="center"/>
    </xf>
    <xf numFmtId="166" fontId="21" fillId="0" borderId="0" xfId="5" applyNumberFormat="1" applyFont="1" applyAlignment="1">
      <alignment vertical="center"/>
    </xf>
    <xf numFmtId="0" fontId="2" fillId="0" borderId="0" xfId="4" applyAlignment="1">
      <alignment vertical="center"/>
    </xf>
    <xf numFmtId="0" fontId="23" fillId="0" borderId="0" xfId="4" applyFont="1" applyAlignment="1">
      <alignment vertical="center"/>
    </xf>
    <xf numFmtId="166" fontId="21" fillId="0" borderId="0" xfId="5" applyNumberFormat="1" applyFont="1" applyAlignment="1">
      <alignment horizontal="center" vertical="center"/>
    </xf>
    <xf numFmtId="0" fontId="24" fillId="0" borderId="1" xfId="4" applyFont="1" applyBorder="1" applyAlignment="1">
      <alignment vertical="center"/>
    </xf>
    <xf numFmtId="0" fontId="24" fillId="0" borderId="10" xfId="4" applyFont="1" applyBorder="1" applyAlignment="1">
      <alignment vertical="center"/>
    </xf>
    <xf numFmtId="0" fontId="24" fillId="0" borderId="11" xfId="4" applyFont="1" applyBorder="1" applyAlignment="1">
      <alignment vertical="center"/>
    </xf>
    <xf numFmtId="0" fontId="23" fillId="0" borderId="1" xfId="4" applyFont="1" applyBorder="1" applyAlignment="1">
      <alignment horizontal="center" vertical="center"/>
    </xf>
    <xf numFmtId="166" fontId="23" fillId="0" borderId="1" xfId="5" applyNumberFormat="1" applyFont="1" applyBorder="1" applyAlignment="1">
      <alignment horizontal="center" vertical="center" wrapText="1"/>
    </xf>
    <xf numFmtId="166" fontId="25" fillId="0" borderId="0" xfId="4" applyNumberFormat="1" applyFont="1" applyAlignment="1">
      <alignment vertical="center"/>
    </xf>
    <xf numFmtId="0" fontId="8" fillId="10" borderId="1" xfId="4" applyFont="1" applyFill="1" applyBorder="1" applyAlignment="1">
      <alignment horizontal="left" vertical="center"/>
    </xf>
    <xf numFmtId="166" fontId="8" fillId="10" borderId="1" xfId="5" applyNumberFormat="1" applyFont="1" applyFill="1" applyBorder="1" applyAlignment="1">
      <alignment horizontal="center" vertical="center"/>
    </xf>
    <xf numFmtId="164" fontId="8" fillId="10" borderId="1" xfId="1" applyNumberFormat="1" applyFont="1" applyFill="1" applyBorder="1" applyAlignment="1">
      <alignment vertical="center" wrapText="1"/>
    </xf>
    <xf numFmtId="0" fontId="7" fillId="0" borderId="0" xfId="4" applyFont="1" applyAlignment="1">
      <alignment vertical="center"/>
    </xf>
    <xf numFmtId="0" fontId="8" fillId="6" borderId="1" xfId="4" applyFont="1" applyFill="1" applyBorder="1" applyAlignment="1">
      <alignment horizontal="left" vertical="center"/>
    </xf>
    <xf numFmtId="166" fontId="8" fillId="6" borderId="1" xfId="5" applyNumberFormat="1" applyFont="1" applyFill="1" applyBorder="1" applyAlignment="1">
      <alignment horizontal="center" vertical="center"/>
    </xf>
    <xf numFmtId="166" fontId="8" fillId="6" borderId="1" xfId="5" applyNumberFormat="1" applyFont="1" applyFill="1" applyBorder="1" applyAlignment="1">
      <alignment vertical="center" wrapText="1"/>
    </xf>
    <xf numFmtId="164" fontId="8" fillId="6" borderId="1" xfId="1" applyNumberFormat="1" applyFont="1" applyFill="1" applyBorder="1" applyAlignment="1">
      <alignment horizontal="right" vertical="center"/>
    </xf>
    <xf numFmtId="0" fontId="8" fillId="6" borderId="1" xfId="4" applyFont="1" applyFill="1" applyBorder="1" applyAlignment="1">
      <alignment vertical="center"/>
    </xf>
    <xf numFmtId="0" fontId="2" fillId="0" borderId="0" xfId="4" applyBorder="1" applyAlignment="1">
      <alignment vertical="center"/>
    </xf>
    <xf numFmtId="0" fontId="26" fillId="12" borderId="1" xfId="4" applyFont="1" applyFill="1" applyBorder="1" applyAlignment="1">
      <alignment horizontal="left" vertical="center"/>
    </xf>
    <xf numFmtId="166" fontId="26" fillId="12" borderId="1" xfId="5" applyNumberFormat="1" applyFont="1" applyFill="1" applyBorder="1" applyAlignment="1">
      <alignment horizontal="center" vertical="center"/>
    </xf>
    <xf numFmtId="166" fontId="26" fillId="12" borderId="1" xfId="5" applyNumberFormat="1" applyFont="1" applyFill="1" applyBorder="1" applyAlignment="1">
      <alignment vertical="center"/>
    </xf>
    <xf numFmtId="164" fontId="26" fillId="12" borderId="1" xfId="1" applyNumberFormat="1" applyFont="1" applyFill="1" applyBorder="1" applyAlignment="1">
      <alignment horizontal="right" vertical="center"/>
    </xf>
    <xf numFmtId="0" fontId="2" fillId="0" borderId="0" xfId="4" applyFill="1" applyBorder="1" applyAlignment="1">
      <alignment vertical="center"/>
    </xf>
    <xf numFmtId="0" fontId="7" fillId="0" borderId="0" xfId="4" applyFont="1" applyFill="1" applyAlignment="1">
      <alignment vertical="center"/>
    </xf>
    <xf numFmtId="166" fontId="7" fillId="0" borderId="0" xfId="4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0" fontId="2" fillId="0" borderId="0" xfId="4" applyFill="1" applyAlignment="1">
      <alignment vertical="center"/>
    </xf>
    <xf numFmtId="16" fontId="25" fillId="0" borderId="1" xfId="4" applyNumberFormat="1" applyFont="1" applyBorder="1" applyAlignment="1">
      <alignment vertical="center"/>
    </xf>
    <xf numFmtId="166" fontId="25" fillId="0" borderId="1" xfId="5" applyNumberFormat="1" applyFont="1" applyBorder="1" applyAlignment="1">
      <alignment horizontal="center" vertical="center"/>
    </xf>
    <xf numFmtId="166" fontId="25" fillId="0" borderId="1" xfId="5" applyNumberFormat="1" applyFont="1" applyBorder="1" applyAlignment="1">
      <alignment vertical="center"/>
    </xf>
    <xf numFmtId="164" fontId="25" fillId="0" borderId="1" xfId="1" applyNumberFormat="1" applyFont="1" applyFill="1" applyBorder="1" applyAlignment="1">
      <alignment vertical="center" wrapText="1"/>
    </xf>
    <xf numFmtId="0" fontId="25" fillId="0" borderId="1" xfId="4" applyFont="1" applyBorder="1" applyAlignment="1">
      <alignment vertical="center"/>
    </xf>
    <xf numFmtId="166" fontId="25" fillId="0" borderId="1" xfId="5" applyNumberFormat="1" applyFont="1" applyFill="1" applyBorder="1" applyAlignment="1">
      <alignment vertical="center"/>
    </xf>
    <xf numFmtId="16" fontId="7" fillId="0" borderId="1" xfId="4" applyNumberFormat="1" applyFont="1" applyBorder="1" applyAlignment="1">
      <alignment vertical="center"/>
    </xf>
    <xf numFmtId="166" fontId="7" fillId="0" borderId="0" xfId="4" applyNumberFormat="1" applyFont="1" applyAlignment="1">
      <alignment vertical="center"/>
    </xf>
    <xf numFmtId="0" fontId="8" fillId="2" borderId="1" xfId="4" applyFont="1" applyFill="1" applyBorder="1" applyAlignment="1">
      <alignment vertical="center"/>
    </xf>
    <xf numFmtId="166" fontId="8" fillId="2" borderId="1" xfId="5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right" vertical="center"/>
    </xf>
    <xf numFmtId="0" fontId="26" fillId="9" borderId="1" xfId="4" applyFont="1" applyFill="1" applyBorder="1" applyAlignment="1">
      <alignment horizontal="left" vertical="center"/>
    </xf>
    <xf numFmtId="166" fontId="25" fillId="0" borderId="1" xfId="5" applyNumberFormat="1" applyFont="1" applyFill="1" applyBorder="1" applyAlignment="1">
      <alignment horizontal="center" vertical="center"/>
    </xf>
    <xf numFmtId="3" fontId="27" fillId="0" borderId="0" xfId="6" applyNumberFormat="1" applyFont="1" applyAlignment="1">
      <alignment vertical="center"/>
    </xf>
    <xf numFmtId="0" fontId="27" fillId="0" borderId="0" xfId="6" applyFont="1" applyAlignment="1">
      <alignment vertical="center"/>
    </xf>
    <xf numFmtId="166" fontId="23" fillId="0" borderId="1" xfId="5" applyNumberFormat="1" applyFont="1" applyBorder="1" applyAlignment="1">
      <alignment horizontal="center" vertical="center"/>
    </xf>
    <xf numFmtId="0" fontId="3" fillId="0" borderId="0" xfId="4" applyFont="1" applyAlignment="1">
      <alignment vertical="center"/>
    </xf>
    <xf numFmtId="166" fontId="21" fillId="0" borderId="1" xfId="5" applyNumberFormat="1" applyFont="1" applyBorder="1" applyAlignment="1">
      <alignment horizontal="center" vertical="center"/>
    </xf>
    <xf numFmtId="166" fontId="23" fillId="0" borderId="1" xfId="5" applyNumberFormat="1" applyFont="1" applyBorder="1" applyAlignment="1">
      <alignment vertical="center"/>
    </xf>
    <xf numFmtId="166" fontId="21" fillId="0" borderId="1" xfId="5" applyNumberFormat="1" applyFont="1" applyBorder="1" applyAlignment="1">
      <alignment vertical="center"/>
    </xf>
    <xf numFmtId="0" fontId="25" fillId="9" borderId="1" xfId="4" applyFont="1" applyFill="1" applyBorder="1" applyAlignment="1">
      <alignment vertical="center"/>
    </xf>
    <xf numFmtId="166" fontId="25" fillId="9" borderId="1" xfId="5" applyNumberFormat="1" applyFont="1" applyFill="1" applyBorder="1" applyAlignment="1">
      <alignment horizontal="center" vertical="center"/>
    </xf>
    <xf numFmtId="166" fontId="25" fillId="9" borderId="1" xfId="5" applyNumberFormat="1" applyFont="1" applyFill="1" applyBorder="1" applyAlignment="1">
      <alignment vertical="center"/>
    </xf>
    <xf numFmtId="16" fontId="25" fillId="9" borderId="1" xfId="4" applyNumberFormat="1" applyFont="1" applyFill="1" applyBorder="1" applyAlignment="1">
      <alignment vertical="center"/>
    </xf>
    <xf numFmtId="166" fontId="21" fillId="9" borderId="1" xfId="5" applyNumberFormat="1" applyFont="1" applyFill="1" applyBorder="1" applyAlignment="1">
      <alignment horizontal="center" vertical="center"/>
    </xf>
    <xf numFmtId="166" fontId="23" fillId="9" borderId="1" xfId="5" applyNumberFormat="1" applyFont="1" applyFill="1" applyBorder="1" applyAlignment="1">
      <alignment vertical="center"/>
    </xf>
    <xf numFmtId="166" fontId="21" fillId="9" borderId="1" xfId="5" applyNumberFormat="1" applyFont="1" applyFill="1" applyBorder="1" applyAlignment="1">
      <alignment vertical="center"/>
    </xf>
    <xf numFmtId="0" fontId="2" fillId="9" borderId="0" xfId="4" applyFill="1" applyAlignment="1">
      <alignment vertical="center"/>
    </xf>
    <xf numFmtId="0" fontId="8" fillId="10" borderId="1" xfId="4" applyFont="1" applyFill="1" applyBorder="1" applyAlignment="1">
      <alignment vertical="center" shrinkToFit="1"/>
    </xf>
    <xf numFmtId="166" fontId="8" fillId="0" borderId="0" xfId="5" applyNumberFormat="1" applyFont="1" applyBorder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26" fillId="0" borderId="1" xfId="4" applyFont="1" applyBorder="1" applyAlignment="1">
      <alignment horizontal="left" vertical="center"/>
    </xf>
    <xf numFmtId="166" fontId="26" fillId="0" borderId="1" xfId="5" applyNumberFormat="1" applyFont="1" applyBorder="1" applyAlignment="1">
      <alignment horizontal="center" vertical="center"/>
    </xf>
    <xf numFmtId="166" fontId="25" fillId="0" borderId="0" xfId="5" applyNumberFormat="1" applyFont="1" applyBorder="1" applyAlignment="1">
      <alignment horizontal="center" vertical="center"/>
    </xf>
    <xf numFmtId="0" fontId="28" fillId="0" borderId="1" xfId="4" applyFont="1" applyBorder="1" applyAlignment="1">
      <alignment horizontal="left" vertical="center" wrapText="1"/>
    </xf>
    <xf numFmtId="0" fontId="28" fillId="0" borderId="1" xfId="4" applyFont="1" applyBorder="1" applyAlignment="1">
      <alignment horizontal="left" vertical="center"/>
    </xf>
    <xf numFmtId="166" fontId="28" fillId="0" borderId="1" xfId="5" applyNumberFormat="1" applyFont="1" applyBorder="1" applyAlignment="1">
      <alignment horizontal="center" vertical="center"/>
    </xf>
    <xf numFmtId="0" fontId="2" fillId="0" borderId="1" xfId="4" applyBorder="1" applyAlignment="1">
      <alignment vertical="center"/>
    </xf>
    <xf numFmtId="0" fontId="25" fillId="0" borderId="1" xfId="4" applyFont="1" applyBorder="1" applyAlignment="1">
      <alignment horizontal="left" vertical="center"/>
    </xf>
    <xf numFmtId="166" fontId="8" fillId="0" borderId="1" xfId="5" applyNumberFormat="1" applyFont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166" fontId="8" fillId="3" borderId="1" xfId="4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6" fontId="8" fillId="3" borderId="1" xfId="5" applyNumberFormat="1" applyFont="1" applyFill="1" applyBorder="1" applyAlignment="1">
      <alignment horizontal="center" vertical="center"/>
    </xf>
    <xf numFmtId="166" fontId="25" fillId="0" borderId="0" xfId="5" applyNumberFormat="1" applyFont="1" applyAlignment="1">
      <alignment horizontal="left" vertical="center" wrapText="1"/>
    </xf>
    <xf numFmtId="166" fontId="8" fillId="0" borderId="0" xfId="5" applyNumberFormat="1" applyFont="1" applyBorder="1" applyAlignment="1">
      <alignment horizontal="right" vertical="center"/>
    </xf>
    <xf numFmtId="0" fontId="15" fillId="0" borderId="0" xfId="4" applyFont="1" applyAlignment="1">
      <alignment vertical="center"/>
    </xf>
    <xf numFmtId="0" fontId="8" fillId="6" borderId="1" xfId="0" applyFont="1" applyFill="1" applyBorder="1" applyAlignment="1">
      <alignment vertical="center"/>
    </xf>
    <xf numFmtId="0" fontId="26" fillId="12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10" fillId="0" borderId="0" xfId="0" applyFont="1" applyAlignment="1"/>
    <xf numFmtId="3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" fontId="9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6" fontId="7" fillId="0" borderId="1" xfId="5" applyNumberFormat="1" applyFont="1" applyFill="1" applyBorder="1" applyAlignment="1">
      <alignment vertical="center"/>
    </xf>
    <xf numFmtId="164" fontId="7" fillId="0" borderId="1" xfId="7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164" fontId="7" fillId="0" borderId="1" xfId="7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32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/>
    <xf numFmtId="0" fontId="7" fillId="0" borderId="7" xfId="0" applyFont="1" applyBorder="1" applyAlignment="1">
      <alignment vertical="center" wrapText="1"/>
    </xf>
    <xf numFmtId="0" fontId="5" fillId="9" borderId="1" xfId="0" applyFont="1" applyFill="1" applyBorder="1" applyAlignment="1">
      <alignment horizontal="left" wrapText="1"/>
    </xf>
    <xf numFmtId="9" fontId="5" fillId="0" borderId="0" xfId="0" applyNumberFormat="1" applyFont="1"/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6" fontId="9" fillId="2" borderId="1" xfId="5" applyNumberFormat="1" applyFont="1" applyFill="1" applyBorder="1" applyAlignment="1">
      <alignment vertical="center"/>
    </xf>
    <xf numFmtId="164" fontId="9" fillId="2" borderId="1" xfId="7" applyNumberFormat="1" applyFont="1" applyFill="1" applyBorder="1" applyAlignment="1">
      <alignment vertical="center"/>
    </xf>
    <xf numFmtId="166" fontId="9" fillId="0" borderId="0" xfId="5" applyNumberFormat="1" applyFont="1" applyFill="1" applyBorder="1" applyAlignment="1">
      <alignment vertical="center"/>
    </xf>
    <xf numFmtId="164" fontId="9" fillId="0" borderId="0" xfId="7" applyNumberFormat="1" applyFont="1" applyFill="1" applyBorder="1" applyAlignment="1">
      <alignment vertical="center"/>
    </xf>
    <xf numFmtId="166" fontId="7" fillId="0" borderId="1" xfId="8" applyNumberFormat="1" applyFont="1" applyBorder="1" applyAlignment="1">
      <alignment vertical="center"/>
    </xf>
    <xf numFmtId="166" fontId="7" fillId="0" borderId="11" xfId="8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5" fillId="9" borderId="33" xfId="0" applyFont="1" applyFill="1" applyBorder="1" applyAlignment="1">
      <alignment horizontal="left" wrapText="1"/>
    </xf>
    <xf numFmtId="0" fontId="17" fillId="0" borderId="17" xfId="0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1" xfId="0" applyFont="1" applyBorder="1"/>
    <xf numFmtId="0" fontId="5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17" fillId="0" borderId="17" xfId="0" applyFont="1" applyBorder="1" applyAlignment="1">
      <alignment vertical="top"/>
    </xf>
    <xf numFmtId="166" fontId="9" fillId="9" borderId="0" xfId="5" applyNumberFormat="1" applyFont="1" applyFill="1" applyBorder="1" applyAlignment="1">
      <alignment vertical="center"/>
    </xf>
    <xf numFmtId="0" fontId="0" fillId="6" borderId="12" xfId="0" applyFill="1" applyBorder="1" applyAlignment="1">
      <alignment horizontal="center"/>
    </xf>
    <xf numFmtId="0" fontId="0" fillId="6" borderId="10" xfId="0" applyFill="1" applyBorder="1"/>
    <xf numFmtId="0" fontId="9" fillId="6" borderId="11" xfId="0" applyFont="1" applyFill="1" applyBorder="1" applyAlignment="1">
      <alignment horizontal="center" vertical="center"/>
    </xf>
    <xf numFmtId="166" fontId="9" fillId="6" borderId="1" xfId="5" applyNumberFormat="1" applyFont="1" applyFill="1" applyBorder="1" applyAlignment="1">
      <alignment vertical="center"/>
    </xf>
    <xf numFmtId="3" fontId="9" fillId="6" borderId="1" xfId="0" applyNumberFormat="1" applyFont="1" applyFill="1" applyBorder="1" applyAlignment="1">
      <alignment horizontal="center" vertical="center"/>
    </xf>
    <xf numFmtId="9" fontId="9" fillId="6" borderId="1" xfId="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7" fillId="9" borderId="19" xfId="0" applyNumberFormat="1" applyFont="1" applyFill="1" applyBorder="1" applyAlignment="1">
      <alignment vertical="center"/>
    </xf>
    <xf numFmtId="0" fontId="7" fillId="9" borderId="7" xfId="0" applyFont="1" applyFill="1" applyBorder="1" applyAlignment="1">
      <alignment vertical="center"/>
    </xf>
    <xf numFmtId="0" fontId="7" fillId="9" borderId="12" xfId="0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0" fontId="7" fillId="9" borderId="24" xfId="0" applyFont="1" applyFill="1" applyBorder="1" applyAlignment="1">
      <alignment vertical="center"/>
    </xf>
    <xf numFmtId="0" fontId="7" fillId="9" borderId="13" xfId="0" applyFont="1" applyFill="1" applyBorder="1" applyAlignment="1">
      <alignment vertical="center"/>
    </xf>
    <xf numFmtId="0" fontId="7" fillId="9" borderId="19" xfId="0" applyFont="1" applyFill="1" applyBorder="1" applyAlignment="1">
      <alignment vertical="center"/>
    </xf>
    <xf numFmtId="0" fontId="7" fillId="9" borderId="29" xfId="0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0" fontId="3" fillId="9" borderId="20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9" fillId="9" borderId="17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12" xfId="0" applyFill="1" applyBorder="1" applyAlignment="1">
      <alignment vertical="center"/>
    </xf>
    <xf numFmtId="0" fontId="0" fillId="9" borderId="14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17" fillId="0" borderId="1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4" fillId="0" borderId="12" xfId="4" applyFont="1" applyBorder="1" applyAlignment="1">
      <alignment horizontal="center" vertical="center"/>
    </xf>
    <xf numFmtId="0" fontId="24" fillId="0" borderId="10" xfId="4" applyFont="1" applyBorder="1" applyAlignment="1">
      <alignment horizontal="center" vertical="center"/>
    </xf>
    <xf numFmtId="0" fontId="24" fillId="0" borderId="11" xfId="4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14" fontId="10" fillId="0" borderId="6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/>
    </xf>
  </cellXfs>
  <cellStyles count="9">
    <cellStyle name="Ezres 2" xfId="3"/>
    <cellStyle name="Ezres 2 2" xfId="8"/>
    <cellStyle name="Ezres 3" xfId="5"/>
    <cellStyle name="Normál" xfId="0" builtinId="0"/>
    <cellStyle name="Normál 2" xfId="4"/>
    <cellStyle name="Normál 3" xfId="6"/>
    <cellStyle name="Normál 4" xfId="2"/>
    <cellStyle name="Százalék" xfId="1" builtinId="5"/>
    <cellStyle name="Százalék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zos/2018.%20&#233;vi%20k&#246;lts&#233;gvet&#233;s/I.%20f&#233;l&#233;ves%20besz&#225;mol&#243;%20test&#252;letnek/Her&#233;d/Hered_2018_evi_ktv_rendelet_I.%20f&#233;l&#233;vi%20melle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érleg Heréd"/>
      <sheetName val="1. Mérleg_tarsulas"/>
      <sheetName val="2.kiadás-bevétel_Heréd"/>
      <sheetName val="2.bevétel"/>
      <sheetName val="2.kiadás-bevétel hivatal"/>
      <sheetName val="2.kiadás-bevétel_Társu"/>
      <sheetName val="2.kiadás-bevétel ovi"/>
      <sheetName val="3.beruházás"/>
      <sheetName val="óvoda eimód_1-2"/>
      <sheetName val="KözHiv_eimód_1-2"/>
      <sheetName val="6.átmeneti_gazdálkodás"/>
      <sheetName val="rezsi 3-4"/>
      <sheetName val="dologi_felbontas 3-4"/>
      <sheetName val="dologi_felbontas 2-4"/>
    </sheetNames>
    <sheetDataSet>
      <sheetData sheetId="0"/>
      <sheetData sheetId="1"/>
      <sheetData sheetId="2"/>
      <sheetData sheetId="3"/>
      <sheetData sheetId="4"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41020</v>
          </cell>
        </row>
        <row r="33">
          <cell r="V33">
            <v>0</v>
          </cell>
          <cell r="W33">
            <v>0</v>
          </cell>
          <cell r="Y33">
            <v>0</v>
          </cell>
          <cell r="Z33">
            <v>0</v>
          </cell>
        </row>
        <row r="34">
          <cell r="U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6" zoomScaleNormal="100" workbookViewId="0">
      <selection activeCell="I31" sqref="I31"/>
    </sheetView>
  </sheetViews>
  <sheetFormatPr defaultRowHeight="12.75" x14ac:dyDescent="0.2"/>
  <cols>
    <col min="1" max="1" width="10.7109375" style="477" customWidth="1"/>
    <col min="2" max="2" width="51.5703125" customWidth="1"/>
    <col min="3" max="3" width="50" customWidth="1"/>
    <col min="4" max="4" width="21.140625" customWidth="1"/>
    <col min="5" max="7" width="14.7109375" customWidth="1"/>
    <col min="8" max="8" width="15.7109375" style="432" customWidth="1"/>
    <col min="9" max="11" width="15.7109375" customWidth="1"/>
    <col min="12" max="12" width="11.42578125" style="432" customWidth="1"/>
    <col min="13" max="13" width="11.42578125" customWidth="1"/>
    <col min="257" max="257" width="10.7109375" customWidth="1"/>
    <col min="258" max="258" width="51.5703125" customWidth="1"/>
    <col min="259" max="259" width="50" customWidth="1"/>
    <col min="260" max="260" width="21.140625" customWidth="1"/>
    <col min="261" max="263" width="14.7109375" customWidth="1"/>
    <col min="264" max="267" width="15.7109375" customWidth="1"/>
    <col min="268" max="269" width="11.42578125" customWidth="1"/>
    <col min="513" max="513" width="10.7109375" customWidth="1"/>
    <col min="514" max="514" width="51.5703125" customWidth="1"/>
    <col min="515" max="515" width="50" customWidth="1"/>
    <col min="516" max="516" width="21.140625" customWidth="1"/>
    <col min="517" max="519" width="14.7109375" customWidth="1"/>
    <col min="520" max="523" width="15.7109375" customWidth="1"/>
    <col min="524" max="525" width="11.42578125" customWidth="1"/>
    <col min="769" max="769" width="10.7109375" customWidth="1"/>
    <col min="770" max="770" width="51.5703125" customWidth="1"/>
    <col min="771" max="771" width="50" customWidth="1"/>
    <col min="772" max="772" width="21.140625" customWidth="1"/>
    <col min="773" max="775" width="14.7109375" customWidth="1"/>
    <col min="776" max="779" width="15.7109375" customWidth="1"/>
    <col min="780" max="781" width="11.42578125" customWidth="1"/>
    <col min="1025" max="1025" width="10.7109375" customWidth="1"/>
    <col min="1026" max="1026" width="51.5703125" customWidth="1"/>
    <col min="1027" max="1027" width="50" customWidth="1"/>
    <col min="1028" max="1028" width="21.140625" customWidth="1"/>
    <col min="1029" max="1031" width="14.7109375" customWidth="1"/>
    <col min="1032" max="1035" width="15.7109375" customWidth="1"/>
    <col min="1036" max="1037" width="11.42578125" customWidth="1"/>
    <col min="1281" max="1281" width="10.7109375" customWidth="1"/>
    <col min="1282" max="1282" width="51.5703125" customWidth="1"/>
    <col min="1283" max="1283" width="50" customWidth="1"/>
    <col min="1284" max="1284" width="21.140625" customWidth="1"/>
    <col min="1285" max="1287" width="14.7109375" customWidth="1"/>
    <col min="1288" max="1291" width="15.7109375" customWidth="1"/>
    <col min="1292" max="1293" width="11.42578125" customWidth="1"/>
    <col min="1537" max="1537" width="10.7109375" customWidth="1"/>
    <col min="1538" max="1538" width="51.5703125" customWidth="1"/>
    <col min="1539" max="1539" width="50" customWidth="1"/>
    <col min="1540" max="1540" width="21.140625" customWidth="1"/>
    <col min="1541" max="1543" width="14.7109375" customWidth="1"/>
    <col min="1544" max="1547" width="15.7109375" customWidth="1"/>
    <col min="1548" max="1549" width="11.42578125" customWidth="1"/>
    <col min="1793" max="1793" width="10.7109375" customWidth="1"/>
    <col min="1794" max="1794" width="51.5703125" customWidth="1"/>
    <col min="1795" max="1795" width="50" customWidth="1"/>
    <col min="1796" max="1796" width="21.140625" customWidth="1"/>
    <col min="1797" max="1799" width="14.7109375" customWidth="1"/>
    <col min="1800" max="1803" width="15.7109375" customWidth="1"/>
    <col min="1804" max="1805" width="11.42578125" customWidth="1"/>
    <col min="2049" max="2049" width="10.7109375" customWidth="1"/>
    <col min="2050" max="2050" width="51.5703125" customWidth="1"/>
    <col min="2051" max="2051" width="50" customWidth="1"/>
    <col min="2052" max="2052" width="21.140625" customWidth="1"/>
    <col min="2053" max="2055" width="14.7109375" customWidth="1"/>
    <col min="2056" max="2059" width="15.7109375" customWidth="1"/>
    <col min="2060" max="2061" width="11.42578125" customWidth="1"/>
    <col min="2305" max="2305" width="10.7109375" customWidth="1"/>
    <col min="2306" max="2306" width="51.5703125" customWidth="1"/>
    <col min="2307" max="2307" width="50" customWidth="1"/>
    <col min="2308" max="2308" width="21.140625" customWidth="1"/>
    <col min="2309" max="2311" width="14.7109375" customWidth="1"/>
    <col min="2312" max="2315" width="15.7109375" customWidth="1"/>
    <col min="2316" max="2317" width="11.42578125" customWidth="1"/>
    <col min="2561" max="2561" width="10.7109375" customWidth="1"/>
    <col min="2562" max="2562" width="51.5703125" customWidth="1"/>
    <col min="2563" max="2563" width="50" customWidth="1"/>
    <col min="2564" max="2564" width="21.140625" customWidth="1"/>
    <col min="2565" max="2567" width="14.7109375" customWidth="1"/>
    <col min="2568" max="2571" width="15.7109375" customWidth="1"/>
    <col min="2572" max="2573" width="11.42578125" customWidth="1"/>
    <col min="2817" max="2817" width="10.7109375" customWidth="1"/>
    <col min="2818" max="2818" width="51.5703125" customWidth="1"/>
    <col min="2819" max="2819" width="50" customWidth="1"/>
    <col min="2820" max="2820" width="21.140625" customWidth="1"/>
    <col min="2821" max="2823" width="14.7109375" customWidth="1"/>
    <col min="2824" max="2827" width="15.7109375" customWidth="1"/>
    <col min="2828" max="2829" width="11.42578125" customWidth="1"/>
    <col min="3073" max="3073" width="10.7109375" customWidth="1"/>
    <col min="3074" max="3074" width="51.5703125" customWidth="1"/>
    <col min="3075" max="3075" width="50" customWidth="1"/>
    <col min="3076" max="3076" width="21.140625" customWidth="1"/>
    <col min="3077" max="3079" width="14.7109375" customWidth="1"/>
    <col min="3080" max="3083" width="15.7109375" customWidth="1"/>
    <col min="3084" max="3085" width="11.42578125" customWidth="1"/>
    <col min="3329" max="3329" width="10.7109375" customWidth="1"/>
    <col min="3330" max="3330" width="51.5703125" customWidth="1"/>
    <col min="3331" max="3331" width="50" customWidth="1"/>
    <col min="3332" max="3332" width="21.140625" customWidth="1"/>
    <col min="3333" max="3335" width="14.7109375" customWidth="1"/>
    <col min="3336" max="3339" width="15.7109375" customWidth="1"/>
    <col min="3340" max="3341" width="11.42578125" customWidth="1"/>
    <col min="3585" max="3585" width="10.7109375" customWidth="1"/>
    <col min="3586" max="3586" width="51.5703125" customWidth="1"/>
    <col min="3587" max="3587" width="50" customWidth="1"/>
    <col min="3588" max="3588" width="21.140625" customWidth="1"/>
    <col min="3589" max="3591" width="14.7109375" customWidth="1"/>
    <col min="3592" max="3595" width="15.7109375" customWidth="1"/>
    <col min="3596" max="3597" width="11.42578125" customWidth="1"/>
    <col min="3841" max="3841" width="10.7109375" customWidth="1"/>
    <col min="3842" max="3842" width="51.5703125" customWidth="1"/>
    <col min="3843" max="3843" width="50" customWidth="1"/>
    <col min="3844" max="3844" width="21.140625" customWidth="1"/>
    <col min="3845" max="3847" width="14.7109375" customWidth="1"/>
    <col min="3848" max="3851" width="15.7109375" customWidth="1"/>
    <col min="3852" max="3853" width="11.42578125" customWidth="1"/>
    <col min="4097" max="4097" width="10.7109375" customWidth="1"/>
    <col min="4098" max="4098" width="51.5703125" customWidth="1"/>
    <col min="4099" max="4099" width="50" customWidth="1"/>
    <col min="4100" max="4100" width="21.140625" customWidth="1"/>
    <col min="4101" max="4103" width="14.7109375" customWidth="1"/>
    <col min="4104" max="4107" width="15.7109375" customWidth="1"/>
    <col min="4108" max="4109" width="11.42578125" customWidth="1"/>
    <col min="4353" max="4353" width="10.7109375" customWidth="1"/>
    <col min="4354" max="4354" width="51.5703125" customWidth="1"/>
    <col min="4355" max="4355" width="50" customWidth="1"/>
    <col min="4356" max="4356" width="21.140625" customWidth="1"/>
    <col min="4357" max="4359" width="14.7109375" customWidth="1"/>
    <col min="4360" max="4363" width="15.7109375" customWidth="1"/>
    <col min="4364" max="4365" width="11.42578125" customWidth="1"/>
    <col min="4609" max="4609" width="10.7109375" customWidth="1"/>
    <col min="4610" max="4610" width="51.5703125" customWidth="1"/>
    <col min="4611" max="4611" width="50" customWidth="1"/>
    <col min="4612" max="4612" width="21.140625" customWidth="1"/>
    <col min="4613" max="4615" width="14.7109375" customWidth="1"/>
    <col min="4616" max="4619" width="15.7109375" customWidth="1"/>
    <col min="4620" max="4621" width="11.42578125" customWidth="1"/>
    <col min="4865" max="4865" width="10.7109375" customWidth="1"/>
    <col min="4866" max="4866" width="51.5703125" customWidth="1"/>
    <col min="4867" max="4867" width="50" customWidth="1"/>
    <col min="4868" max="4868" width="21.140625" customWidth="1"/>
    <col min="4869" max="4871" width="14.7109375" customWidth="1"/>
    <col min="4872" max="4875" width="15.7109375" customWidth="1"/>
    <col min="4876" max="4877" width="11.42578125" customWidth="1"/>
    <col min="5121" max="5121" width="10.7109375" customWidth="1"/>
    <col min="5122" max="5122" width="51.5703125" customWidth="1"/>
    <col min="5123" max="5123" width="50" customWidth="1"/>
    <col min="5124" max="5124" width="21.140625" customWidth="1"/>
    <col min="5125" max="5127" width="14.7109375" customWidth="1"/>
    <col min="5128" max="5131" width="15.7109375" customWidth="1"/>
    <col min="5132" max="5133" width="11.42578125" customWidth="1"/>
    <col min="5377" max="5377" width="10.7109375" customWidth="1"/>
    <col min="5378" max="5378" width="51.5703125" customWidth="1"/>
    <col min="5379" max="5379" width="50" customWidth="1"/>
    <col min="5380" max="5380" width="21.140625" customWidth="1"/>
    <col min="5381" max="5383" width="14.7109375" customWidth="1"/>
    <col min="5384" max="5387" width="15.7109375" customWidth="1"/>
    <col min="5388" max="5389" width="11.42578125" customWidth="1"/>
    <col min="5633" max="5633" width="10.7109375" customWidth="1"/>
    <col min="5634" max="5634" width="51.5703125" customWidth="1"/>
    <col min="5635" max="5635" width="50" customWidth="1"/>
    <col min="5636" max="5636" width="21.140625" customWidth="1"/>
    <col min="5637" max="5639" width="14.7109375" customWidth="1"/>
    <col min="5640" max="5643" width="15.7109375" customWidth="1"/>
    <col min="5644" max="5645" width="11.42578125" customWidth="1"/>
    <col min="5889" max="5889" width="10.7109375" customWidth="1"/>
    <col min="5890" max="5890" width="51.5703125" customWidth="1"/>
    <col min="5891" max="5891" width="50" customWidth="1"/>
    <col min="5892" max="5892" width="21.140625" customWidth="1"/>
    <col min="5893" max="5895" width="14.7109375" customWidth="1"/>
    <col min="5896" max="5899" width="15.7109375" customWidth="1"/>
    <col min="5900" max="5901" width="11.42578125" customWidth="1"/>
    <col min="6145" max="6145" width="10.7109375" customWidth="1"/>
    <col min="6146" max="6146" width="51.5703125" customWidth="1"/>
    <col min="6147" max="6147" width="50" customWidth="1"/>
    <col min="6148" max="6148" width="21.140625" customWidth="1"/>
    <col min="6149" max="6151" width="14.7109375" customWidth="1"/>
    <col min="6152" max="6155" width="15.7109375" customWidth="1"/>
    <col min="6156" max="6157" width="11.42578125" customWidth="1"/>
    <col min="6401" max="6401" width="10.7109375" customWidth="1"/>
    <col min="6402" max="6402" width="51.5703125" customWidth="1"/>
    <col min="6403" max="6403" width="50" customWidth="1"/>
    <col min="6404" max="6404" width="21.140625" customWidth="1"/>
    <col min="6405" max="6407" width="14.7109375" customWidth="1"/>
    <col min="6408" max="6411" width="15.7109375" customWidth="1"/>
    <col min="6412" max="6413" width="11.42578125" customWidth="1"/>
    <col min="6657" max="6657" width="10.7109375" customWidth="1"/>
    <col min="6658" max="6658" width="51.5703125" customWidth="1"/>
    <col min="6659" max="6659" width="50" customWidth="1"/>
    <col min="6660" max="6660" width="21.140625" customWidth="1"/>
    <col min="6661" max="6663" width="14.7109375" customWidth="1"/>
    <col min="6664" max="6667" width="15.7109375" customWidth="1"/>
    <col min="6668" max="6669" width="11.42578125" customWidth="1"/>
    <col min="6913" max="6913" width="10.7109375" customWidth="1"/>
    <col min="6914" max="6914" width="51.5703125" customWidth="1"/>
    <col min="6915" max="6915" width="50" customWidth="1"/>
    <col min="6916" max="6916" width="21.140625" customWidth="1"/>
    <col min="6917" max="6919" width="14.7109375" customWidth="1"/>
    <col min="6920" max="6923" width="15.7109375" customWidth="1"/>
    <col min="6924" max="6925" width="11.42578125" customWidth="1"/>
    <col min="7169" max="7169" width="10.7109375" customWidth="1"/>
    <col min="7170" max="7170" width="51.5703125" customWidth="1"/>
    <col min="7171" max="7171" width="50" customWidth="1"/>
    <col min="7172" max="7172" width="21.140625" customWidth="1"/>
    <col min="7173" max="7175" width="14.7109375" customWidth="1"/>
    <col min="7176" max="7179" width="15.7109375" customWidth="1"/>
    <col min="7180" max="7181" width="11.42578125" customWidth="1"/>
    <col min="7425" max="7425" width="10.7109375" customWidth="1"/>
    <col min="7426" max="7426" width="51.5703125" customWidth="1"/>
    <col min="7427" max="7427" width="50" customWidth="1"/>
    <col min="7428" max="7428" width="21.140625" customWidth="1"/>
    <col min="7429" max="7431" width="14.7109375" customWidth="1"/>
    <col min="7432" max="7435" width="15.7109375" customWidth="1"/>
    <col min="7436" max="7437" width="11.42578125" customWidth="1"/>
    <col min="7681" max="7681" width="10.7109375" customWidth="1"/>
    <col min="7682" max="7682" width="51.5703125" customWidth="1"/>
    <col min="7683" max="7683" width="50" customWidth="1"/>
    <col min="7684" max="7684" width="21.140625" customWidth="1"/>
    <col min="7685" max="7687" width="14.7109375" customWidth="1"/>
    <col min="7688" max="7691" width="15.7109375" customWidth="1"/>
    <col min="7692" max="7693" width="11.42578125" customWidth="1"/>
    <col min="7937" max="7937" width="10.7109375" customWidth="1"/>
    <col min="7938" max="7938" width="51.5703125" customWidth="1"/>
    <col min="7939" max="7939" width="50" customWidth="1"/>
    <col min="7940" max="7940" width="21.140625" customWidth="1"/>
    <col min="7941" max="7943" width="14.7109375" customWidth="1"/>
    <col min="7944" max="7947" width="15.7109375" customWidth="1"/>
    <col min="7948" max="7949" width="11.42578125" customWidth="1"/>
    <col min="8193" max="8193" width="10.7109375" customWidth="1"/>
    <col min="8194" max="8194" width="51.5703125" customWidth="1"/>
    <col min="8195" max="8195" width="50" customWidth="1"/>
    <col min="8196" max="8196" width="21.140625" customWidth="1"/>
    <col min="8197" max="8199" width="14.7109375" customWidth="1"/>
    <col min="8200" max="8203" width="15.7109375" customWidth="1"/>
    <col min="8204" max="8205" width="11.42578125" customWidth="1"/>
    <col min="8449" max="8449" width="10.7109375" customWidth="1"/>
    <col min="8450" max="8450" width="51.5703125" customWidth="1"/>
    <col min="8451" max="8451" width="50" customWidth="1"/>
    <col min="8452" max="8452" width="21.140625" customWidth="1"/>
    <col min="8453" max="8455" width="14.7109375" customWidth="1"/>
    <col min="8456" max="8459" width="15.7109375" customWidth="1"/>
    <col min="8460" max="8461" width="11.42578125" customWidth="1"/>
    <col min="8705" max="8705" width="10.7109375" customWidth="1"/>
    <col min="8706" max="8706" width="51.5703125" customWidth="1"/>
    <col min="8707" max="8707" width="50" customWidth="1"/>
    <col min="8708" max="8708" width="21.140625" customWidth="1"/>
    <col min="8709" max="8711" width="14.7109375" customWidth="1"/>
    <col min="8712" max="8715" width="15.7109375" customWidth="1"/>
    <col min="8716" max="8717" width="11.42578125" customWidth="1"/>
    <col min="8961" max="8961" width="10.7109375" customWidth="1"/>
    <col min="8962" max="8962" width="51.5703125" customWidth="1"/>
    <col min="8963" max="8963" width="50" customWidth="1"/>
    <col min="8964" max="8964" width="21.140625" customWidth="1"/>
    <col min="8965" max="8967" width="14.7109375" customWidth="1"/>
    <col min="8968" max="8971" width="15.7109375" customWidth="1"/>
    <col min="8972" max="8973" width="11.42578125" customWidth="1"/>
    <col min="9217" max="9217" width="10.7109375" customWidth="1"/>
    <col min="9218" max="9218" width="51.5703125" customWidth="1"/>
    <col min="9219" max="9219" width="50" customWidth="1"/>
    <col min="9220" max="9220" width="21.140625" customWidth="1"/>
    <col min="9221" max="9223" width="14.7109375" customWidth="1"/>
    <col min="9224" max="9227" width="15.7109375" customWidth="1"/>
    <col min="9228" max="9229" width="11.42578125" customWidth="1"/>
    <col min="9473" max="9473" width="10.7109375" customWidth="1"/>
    <col min="9474" max="9474" width="51.5703125" customWidth="1"/>
    <col min="9475" max="9475" width="50" customWidth="1"/>
    <col min="9476" max="9476" width="21.140625" customWidth="1"/>
    <col min="9477" max="9479" width="14.7109375" customWidth="1"/>
    <col min="9480" max="9483" width="15.7109375" customWidth="1"/>
    <col min="9484" max="9485" width="11.42578125" customWidth="1"/>
    <col min="9729" max="9729" width="10.7109375" customWidth="1"/>
    <col min="9730" max="9730" width="51.5703125" customWidth="1"/>
    <col min="9731" max="9731" width="50" customWidth="1"/>
    <col min="9732" max="9732" width="21.140625" customWidth="1"/>
    <col min="9733" max="9735" width="14.7109375" customWidth="1"/>
    <col min="9736" max="9739" width="15.7109375" customWidth="1"/>
    <col min="9740" max="9741" width="11.42578125" customWidth="1"/>
    <col min="9985" max="9985" width="10.7109375" customWidth="1"/>
    <col min="9986" max="9986" width="51.5703125" customWidth="1"/>
    <col min="9987" max="9987" width="50" customWidth="1"/>
    <col min="9988" max="9988" width="21.140625" customWidth="1"/>
    <col min="9989" max="9991" width="14.7109375" customWidth="1"/>
    <col min="9992" max="9995" width="15.7109375" customWidth="1"/>
    <col min="9996" max="9997" width="11.42578125" customWidth="1"/>
    <col min="10241" max="10241" width="10.7109375" customWidth="1"/>
    <col min="10242" max="10242" width="51.5703125" customWidth="1"/>
    <col min="10243" max="10243" width="50" customWidth="1"/>
    <col min="10244" max="10244" width="21.140625" customWidth="1"/>
    <col min="10245" max="10247" width="14.7109375" customWidth="1"/>
    <col min="10248" max="10251" width="15.7109375" customWidth="1"/>
    <col min="10252" max="10253" width="11.42578125" customWidth="1"/>
    <col min="10497" max="10497" width="10.7109375" customWidth="1"/>
    <col min="10498" max="10498" width="51.5703125" customWidth="1"/>
    <col min="10499" max="10499" width="50" customWidth="1"/>
    <col min="10500" max="10500" width="21.140625" customWidth="1"/>
    <col min="10501" max="10503" width="14.7109375" customWidth="1"/>
    <col min="10504" max="10507" width="15.7109375" customWidth="1"/>
    <col min="10508" max="10509" width="11.42578125" customWidth="1"/>
    <col min="10753" max="10753" width="10.7109375" customWidth="1"/>
    <col min="10754" max="10754" width="51.5703125" customWidth="1"/>
    <col min="10755" max="10755" width="50" customWidth="1"/>
    <col min="10756" max="10756" width="21.140625" customWidth="1"/>
    <col min="10757" max="10759" width="14.7109375" customWidth="1"/>
    <col min="10760" max="10763" width="15.7109375" customWidth="1"/>
    <col min="10764" max="10765" width="11.42578125" customWidth="1"/>
    <col min="11009" max="11009" width="10.7109375" customWidth="1"/>
    <col min="11010" max="11010" width="51.5703125" customWidth="1"/>
    <col min="11011" max="11011" width="50" customWidth="1"/>
    <col min="11012" max="11012" width="21.140625" customWidth="1"/>
    <col min="11013" max="11015" width="14.7109375" customWidth="1"/>
    <col min="11016" max="11019" width="15.7109375" customWidth="1"/>
    <col min="11020" max="11021" width="11.42578125" customWidth="1"/>
    <col min="11265" max="11265" width="10.7109375" customWidth="1"/>
    <col min="11266" max="11266" width="51.5703125" customWidth="1"/>
    <col min="11267" max="11267" width="50" customWidth="1"/>
    <col min="11268" max="11268" width="21.140625" customWidth="1"/>
    <col min="11269" max="11271" width="14.7109375" customWidth="1"/>
    <col min="11272" max="11275" width="15.7109375" customWidth="1"/>
    <col min="11276" max="11277" width="11.42578125" customWidth="1"/>
    <col min="11521" max="11521" width="10.7109375" customWidth="1"/>
    <col min="11522" max="11522" width="51.5703125" customWidth="1"/>
    <col min="11523" max="11523" width="50" customWidth="1"/>
    <col min="11524" max="11524" width="21.140625" customWidth="1"/>
    <col min="11525" max="11527" width="14.7109375" customWidth="1"/>
    <col min="11528" max="11531" width="15.7109375" customWidth="1"/>
    <col min="11532" max="11533" width="11.42578125" customWidth="1"/>
    <col min="11777" max="11777" width="10.7109375" customWidth="1"/>
    <col min="11778" max="11778" width="51.5703125" customWidth="1"/>
    <col min="11779" max="11779" width="50" customWidth="1"/>
    <col min="11780" max="11780" width="21.140625" customWidth="1"/>
    <col min="11781" max="11783" width="14.7109375" customWidth="1"/>
    <col min="11784" max="11787" width="15.7109375" customWidth="1"/>
    <col min="11788" max="11789" width="11.42578125" customWidth="1"/>
    <col min="12033" max="12033" width="10.7109375" customWidth="1"/>
    <col min="12034" max="12034" width="51.5703125" customWidth="1"/>
    <col min="12035" max="12035" width="50" customWidth="1"/>
    <col min="12036" max="12036" width="21.140625" customWidth="1"/>
    <col min="12037" max="12039" width="14.7109375" customWidth="1"/>
    <col min="12040" max="12043" width="15.7109375" customWidth="1"/>
    <col min="12044" max="12045" width="11.42578125" customWidth="1"/>
    <col min="12289" max="12289" width="10.7109375" customWidth="1"/>
    <col min="12290" max="12290" width="51.5703125" customWidth="1"/>
    <col min="12291" max="12291" width="50" customWidth="1"/>
    <col min="12292" max="12292" width="21.140625" customWidth="1"/>
    <col min="12293" max="12295" width="14.7109375" customWidth="1"/>
    <col min="12296" max="12299" width="15.7109375" customWidth="1"/>
    <col min="12300" max="12301" width="11.42578125" customWidth="1"/>
    <col min="12545" max="12545" width="10.7109375" customWidth="1"/>
    <col min="12546" max="12546" width="51.5703125" customWidth="1"/>
    <col min="12547" max="12547" width="50" customWidth="1"/>
    <col min="12548" max="12548" width="21.140625" customWidth="1"/>
    <col min="12549" max="12551" width="14.7109375" customWidth="1"/>
    <col min="12552" max="12555" width="15.7109375" customWidth="1"/>
    <col min="12556" max="12557" width="11.42578125" customWidth="1"/>
    <col min="12801" max="12801" width="10.7109375" customWidth="1"/>
    <col min="12802" max="12802" width="51.5703125" customWidth="1"/>
    <col min="12803" max="12803" width="50" customWidth="1"/>
    <col min="12804" max="12804" width="21.140625" customWidth="1"/>
    <col min="12805" max="12807" width="14.7109375" customWidth="1"/>
    <col min="12808" max="12811" width="15.7109375" customWidth="1"/>
    <col min="12812" max="12813" width="11.42578125" customWidth="1"/>
    <col min="13057" max="13057" width="10.7109375" customWidth="1"/>
    <col min="13058" max="13058" width="51.5703125" customWidth="1"/>
    <col min="13059" max="13059" width="50" customWidth="1"/>
    <col min="13060" max="13060" width="21.140625" customWidth="1"/>
    <col min="13061" max="13063" width="14.7109375" customWidth="1"/>
    <col min="13064" max="13067" width="15.7109375" customWidth="1"/>
    <col min="13068" max="13069" width="11.42578125" customWidth="1"/>
    <col min="13313" max="13313" width="10.7109375" customWidth="1"/>
    <col min="13314" max="13314" width="51.5703125" customWidth="1"/>
    <col min="13315" max="13315" width="50" customWidth="1"/>
    <col min="13316" max="13316" width="21.140625" customWidth="1"/>
    <col min="13317" max="13319" width="14.7109375" customWidth="1"/>
    <col min="13320" max="13323" width="15.7109375" customWidth="1"/>
    <col min="13324" max="13325" width="11.42578125" customWidth="1"/>
    <col min="13569" max="13569" width="10.7109375" customWidth="1"/>
    <col min="13570" max="13570" width="51.5703125" customWidth="1"/>
    <col min="13571" max="13571" width="50" customWidth="1"/>
    <col min="13572" max="13572" width="21.140625" customWidth="1"/>
    <col min="13573" max="13575" width="14.7109375" customWidth="1"/>
    <col min="13576" max="13579" width="15.7109375" customWidth="1"/>
    <col min="13580" max="13581" width="11.42578125" customWidth="1"/>
    <col min="13825" max="13825" width="10.7109375" customWidth="1"/>
    <col min="13826" max="13826" width="51.5703125" customWidth="1"/>
    <col min="13827" max="13827" width="50" customWidth="1"/>
    <col min="13828" max="13828" width="21.140625" customWidth="1"/>
    <col min="13829" max="13831" width="14.7109375" customWidth="1"/>
    <col min="13832" max="13835" width="15.7109375" customWidth="1"/>
    <col min="13836" max="13837" width="11.42578125" customWidth="1"/>
    <col min="14081" max="14081" width="10.7109375" customWidth="1"/>
    <col min="14082" max="14082" width="51.5703125" customWidth="1"/>
    <col min="14083" max="14083" width="50" customWidth="1"/>
    <col min="14084" max="14084" width="21.140625" customWidth="1"/>
    <col min="14085" max="14087" width="14.7109375" customWidth="1"/>
    <col min="14088" max="14091" width="15.7109375" customWidth="1"/>
    <col min="14092" max="14093" width="11.42578125" customWidth="1"/>
    <col min="14337" max="14337" width="10.7109375" customWidth="1"/>
    <col min="14338" max="14338" width="51.5703125" customWidth="1"/>
    <col min="14339" max="14339" width="50" customWidth="1"/>
    <col min="14340" max="14340" width="21.140625" customWidth="1"/>
    <col min="14341" max="14343" width="14.7109375" customWidth="1"/>
    <col min="14344" max="14347" width="15.7109375" customWidth="1"/>
    <col min="14348" max="14349" width="11.42578125" customWidth="1"/>
    <col min="14593" max="14593" width="10.7109375" customWidth="1"/>
    <col min="14594" max="14594" width="51.5703125" customWidth="1"/>
    <col min="14595" max="14595" width="50" customWidth="1"/>
    <col min="14596" max="14596" width="21.140625" customWidth="1"/>
    <col min="14597" max="14599" width="14.7109375" customWidth="1"/>
    <col min="14600" max="14603" width="15.7109375" customWidth="1"/>
    <col min="14604" max="14605" width="11.42578125" customWidth="1"/>
    <col min="14849" max="14849" width="10.7109375" customWidth="1"/>
    <col min="14850" max="14850" width="51.5703125" customWidth="1"/>
    <col min="14851" max="14851" width="50" customWidth="1"/>
    <col min="14852" max="14852" width="21.140625" customWidth="1"/>
    <col min="14853" max="14855" width="14.7109375" customWidth="1"/>
    <col min="14856" max="14859" width="15.7109375" customWidth="1"/>
    <col min="14860" max="14861" width="11.42578125" customWidth="1"/>
    <col min="15105" max="15105" width="10.7109375" customWidth="1"/>
    <col min="15106" max="15106" width="51.5703125" customWidth="1"/>
    <col min="15107" max="15107" width="50" customWidth="1"/>
    <col min="15108" max="15108" width="21.140625" customWidth="1"/>
    <col min="15109" max="15111" width="14.7109375" customWidth="1"/>
    <col min="15112" max="15115" width="15.7109375" customWidth="1"/>
    <col min="15116" max="15117" width="11.42578125" customWidth="1"/>
    <col min="15361" max="15361" width="10.7109375" customWidth="1"/>
    <col min="15362" max="15362" width="51.5703125" customWidth="1"/>
    <col min="15363" max="15363" width="50" customWidth="1"/>
    <col min="15364" max="15364" width="21.140625" customWidth="1"/>
    <col min="15365" max="15367" width="14.7109375" customWidth="1"/>
    <col min="15368" max="15371" width="15.7109375" customWidth="1"/>
    <col min="15372" max="15373" width="11.42578125" customWidth="1"/>
    <col min="15617" max="15617" width="10.7109375" customWidth="1"/>
    <col min="15618" max="15618" width="51.5703125" customWidth="1"/>
    <col min="15619" max="15619" width="50" customWidth="1"/>
    <col min="15620" max="15620" width="21.140625" customWidth="1"/>
    <col min="15621" max="15623" width="14.7109375" customWidth="1"/>
    <col min="15624" max="15627" width="15.7109375" customWidth="1"/>
    <col min="15628" max="15629" width="11.42578125" customWidth="1"/>
    <col min="15873" max="15873" width="10.7109375" customWidth="1"/>
    <col min="15874" max="15874" width="51.5703125" customWidth="1"/>
    <col min="15875" max="15875" width="50" customWidth="1"/>
    <col min="15876" max="15876" width="21.140625" customWidth="1"/>
    <col min="15877" max="15879" width="14.7109375" customWidth="1"/>
    <col min="15880" max="15883" width="15.7109375" customWidth="1"/>
    <col min="15884" max="15885" width="11.42578125" customWidth="1"/>
    <col min="16129" max="16129" width="10.7109375" customWidth="1"/>
    <col min="16130" max="16130" width="51.5703125" customWidth="1"/>
    <col min="16131" max="16131" width="50" customWidth="1"/>
    <col min="16132" max="16132" width="21.140625" customWidth="1"/>
    <col min="16133" max="16135" width="14.7109375" customWidth="1"/>
    <col min="16136" max="16139" width="15.7109375" customWidth="1"/>
    <col min="16140" max="16141" width="11.42578125" customWidth="1"/>
  </cols>
  <sheetData>
    <row r="1" spans="1:13" ht="18" customHeight="1" x14ac:dyDescent="0.25">
      <c r="A1" s="511" t="s">
        <v>166</v>
      </c>
      <c r="B1" s="511"/>
      <c r="C1" s="511"/>
      <c r="D1" s="511"/>
      <c r="E1" s="511"/>
      <c r="F1" s="511"/>
      <c r="G1" s="511"/>
      <c r="H1" s="431"/>
      <c r="I1" s="432"/>
      <c r="J1" s="432"/>
      <c r="K1" s="432"/>
      <c r="M1" s="433"/>
    </row>
    <row r="2" spans="1:13" ht="18.75" customHeight="1" x14ac:dyDescent="0.25">
      <c r="A2" s="434" t="s">
        <v>167</v>
      </c>
      <c r="B2" s="435"/>
      <c r="C2" s="435"/>
      <c r="D2" s="435"/>
      <c r="E2" s="435"/>
      <c r="F2" s="435"/>
      <c r="G2" s="435"/>
      <c r="H2" s="435"/>
      <c r="I2" s="432"/>
      <c r="J2" s="432"/>
      <c r="K2" s="432"/>
      <c r="M2" s="433"/>
    </row>
    <row r="3" spans="1:13" ht="26.25" customHeight="1" x14ac:dyDescent="0.2">
      <c r="A3" s="512" t="s">
        <v>168</v>
      </c>
      <c r="B3" s="512"/>
      <c r="C3" s="513" t="s">
        <v>97</v>
      </c>
      <c r="D3" s="514" t="s">
        <v>169</v>
      </c>
      <c r="E3" s="515"/>
      <c r="F3" s="515"/>
      <c r="G3" s="516"/>
      <c r="I3" s="433"/>
      <c r="L3"/>
    </row>
    <row r="4" spans="1:13" ht="39.75" customHeight="1" x14ac:dyDescent="0.2">
      <c r="A4" s="512"/>
      <c r="B4" s="512"/>
      <c r="C4" s="513"/>
      <c r="D4" s="436" t="s">
        <v>170</v>
      </c>
      <c r="E4" s="437" t="s">
        <v>99</v>
      </c>
      <c r="F4" s="437" t="s">
        <v>213</v>
      </c>
      <c r="G4" s="437" t="s">
        <v>52</v>
      </c>
      <c r="H4"/>
      <c r="L4"/>
    </row>
    <row r="5" spans="1:13" ht="30" customHeight="1" x14ac:dyDescent="0.2">
      <c r="A5" s="12"/>
      <c r="B5" s="517" t="s">
        <v>171</v>
      </c>
      <c r="C5" s="438" t="s">
        <v>172</v>
      </c>
      <c r="D5" s="439">
        <v>1270</v>
      </c>
      <c r="E5" s="439">
        <v>1270</v>
      </c>
      <c r="F5" s="439"/>
      <c r="G5" s="440"/>
      <c r="H5"/>
      <c r="L5"/>
    </row>
    <row r="6" spans="1:13" ht="27" customHeight="1" x14ac:dyDescent="0.2">
      <c r="A6" s="12"/>
      <c r="B6" s="518"/>
      <c r="C6" s="438" t="s">
        <v>173</v>
      </c>
      <c r="D6" s="439">
        <v>6350</v>
      </c>
      <c r="E6" s="439">
        <v>6350</v>
      </c>
      <c r="F6" s="439"/>
      <c r="G6" s="440"/>
      <c r="H6"/>
      <c r="L6"/>
    </row>
    <row r="7" spans="1:13" ht="21" customHeight="1" x14ac:dyDescent="0.2">
      <c r="A7" s="12"/>
      <c r="B7" s="519"/>
      <c r="C7" s="438" t="s">
        <v>174</v>
      </c>
      <c r="D7" s="439">
        <v>1905</v>
      </c>
      <c r="E7" s="439">
        <v>1905</v>
      </c>
      <c r="F7" s="439">
        <v>633</v>
      </c>
      <c r="G7" s="440">
        <f>ROUND(F7/E7,2)</f>
        <v>0.33</v>
      </c>
      <c r="H7"/>
      <c r="L7"/>
    </row>
    <row r="8" spans="1:13" ht="24.95" customHeight="1" x14ac:dyDescent="0.2">
      <c r="A8" s="441"/>
      <c r="B8" s="508" t="s">
        <v>175</v>
      </c>
      <c r="C8" s="62" t="s">
        <v>176</v>
      </c>
      <c r="D8" s="439">
        <v>4763</v>
      </c>
      <c r="E8" s="439">
        <v>4763</v>
      </c>
      <c r="F8" s="439">
        <v>4764</v>
      </c>
      <c r="G8" s="442">
        <f>ROUND(F8/E8,2)</f>
        <v>1</v>
      </c>
      <c r="H8"/>
      <c r="L8"/>
    </row>
    <row r="9" spans="1:13" ht="24.95" customHeight="1" x14ac:dyDescent="0.2">
      <c r="A9" s="441"/>
      <c r="B9" s="509"/>
      <c r="C9" s="62" t="s">
        <v>177</v>
      </c>
      <c r="D9" s="439">
        <v>1270</v>
      </c>
      <c r="E9" s="439">
        <v>1270</v>
      </c>
      <c r="F9" s="439"/>
      <c r="G9" s="442"/>
      <c r="H9"/>
      <c r="L9"/>
    </row>
    <row r="10" spans="1:13" ht="32.25" customHeight="1" x14ac:dyDescent="0.2">
      <c r="A10" s="441"/>
      <c r="B10" s="509"/>
      <c r="C10" s="443" t="s">
        <v>178</v>
      </c>
      <c r="D10" s="439">
        <v>3810</v>
      </c>
      <c r="E10" s="439">
        <v>3810</v>
      </c>
      <c r="F10" s="439"/>
      <c r="G10" s="442"/>
      <c r="H10" s="444"/>
      <c r="L10"/>
    </row>
    <row r="11" spans="1:13" ht="27" customHeight="1" x14ac:dyDescent="0.2">
      <c r="A11" s="441"/>
      <c r="B11" s="509"/>
      <c r="C11" s="443" t="s">
        <v>179</v>
      </c>
      <c r="D11" s="439">
        <v>635</v>
      </c>
      <c r="E11" s="439">
        <v>635</v>
      </c>
      <c r="F11" s="439">
        <v>1232</v>
      </c>
      <c r="G11" s="442">
        <f t="shared" ref="G11:G15" si="0">ROUND(F11/E11,2)</f>
        <v>1.94</v>
      </c>
      <c r="H11" s="444"/>
      <c r="L11"/>
    </row>
    <row r="12" spans="1:13" ht="27" customHeight="1" x14ac:dyDescent="0.2">
      <c r="A12" s="441"/>
      <c r="B12" s="509"/>
      <c r="C12" s="443" t="s">
        <v>212</v>
      </c>
      <c r="D12" s="439"/>
      <c r="E12" s="439">
        <v>8400</v>
      </c>
      <c r="F12" s="439">
        <v>8400</v>
      </c>
      <c r="G12" s="442">
        <f t="shared" si="0"/>
        <v>1</v>
      </c>
      <c r="H12" s="444"/>
      <c r="L12"/>
    </row>
    <row r="13" spans="1:13" ht="22.5" customHeight="1" x14ac:dyDescent="0.2">
      <c r="A13" s="441"/>
      <c r="B13" s="510"/>
      <c r="C13" s="443" t="s">
        <v>211</v>
      </c>
      <c r="D13" s="439">
        <v>3000</v>
      </c>
      <c r="E13" s="439">
        <v>3000</v>
      </c>
      <c r="F13" s="439"/>
      <c r="G13" s="442"/>
      <c r="H13" s="444"/>
      <c r="L13"/>
    </row>
    <row r="14" spans="1:13" ht="37.5" customHeight="1" x14ac:dyDescent="0.25">
      <c r="A14" s="441"/>
      <c r="B14" s="443" t="s">
        <v>180</v>
      </c>
      <c r="C14" s="445" t="s">
        <v>181</v>
      </c>
      <c r="D14" s="439">
        <v>1016</v>
      </c>
      <c r="E14" s="439">
        <v>1016</v>
      </c>
      <c r="F14" s="439"/>
      <c r="G14" s="442"/>
      <c r="H14" s="446"/>
      <c r="I14" s="447"/>
      <c r="J14" s="447"/>
      <c r="K14" s="447"/>
      <c r="L14"/>
    </row>
    <row r="15" spans="1:13" ht="36.75" customHeight="1" x14ac:dyDescent="0.25">
      <c r="A15" s="441"/>
      <c r="B15" s="448" t="s">
        <v>182</v>
      </c>
      <c r="C15" s="449" t="s">
        <v>183</v>
      </c>
      <c r="D15" s="439">
        <v>1905</v>
      </c>
      <c r="E15" s="439">
        <v>1905</v>
      </c>
      <c r="F15" s="439">
        <v>171</v>
      </c>
      <c r="G15" s="442">
        <f t="shared" si="0"/>
        <v>0.09</v>
      </c>
      <c r="H15" s="450"/>
      <c r="I15" s="447"/>
      <c r="J15" s="447"/>
      <c r="K15" s="447"/>
      <c r="L15"/>
    </row>
    <row r="16" spans="1:13" ht="24.95" customHeight="1" x14ac:dyDescent="0.2">
      <c r="A16" s="451"/>
      <c r="B16" s="452"/>
      <c r="C16" s="453" t="s">
        <v>184</v>
      </c>
      <c r="D16" s="454">
        <f>SUM(D5:D15)</f>
        <v>25924</v>
      </c>
      <c r="E16" s="454">
        <f>SUM(E5:E15)</f>
        <v>34324</v>
      </c>
      <c r="F16" s="454">
        <f>SUM(F5:F15)</f>
        <v>15200</v>
      </c>
      <c r="G16" s="455">
        <f>ROUND(F16/E16,2)</f>
        <v>0.44</v>
      </c>
      <c r="H16"/>
      <c r="L16"/>
    </row>
    <row r="17" spans="1:12" s="137" customFormat="1" ht="16.5" customHeight="1" x14ac:dyDescent="0.2">
      <c r="A17" s="269"/>
      <c r="B17" s="269"/>
      <c r="C17" s="269"/>
      <c r="D17" s="456"/>
      <c r="E17" s="456"/>
      <c r="F17" s="456"/>
      <c r="G17" s="456"/>
      <c r="H17" s="456"/>
      <c r="I17" s="456"/>
      <c r="J17" s="456"/>
      <c r="K17" s="457"/>
    </row>
    <row r="18" spans="1:12" s="137" customFormat="1" ht="24.95" customHeight="1" x14ac:dyDescent="0.2">
      <c r="A18" s="512" t="s">
        <v>168</v>
      </c>
      <c r="B18" s="512"/>
      <c r="C18" s="513" t="s">
        <v>97</v>
      </c>
      <c r="D18" s="514" t="s">
        <v>185</v>
      </c>
      <c r="E18" s="515"/>
      <c r="F18" s="515"/>
      <c r="G18" s="516"/>
      <c r="H18" s="456"/>
      <c r="I18" s="456"/>
      <c r="J18" s="456"/>
      <c r="K18" s="457"/>
    </row>
    <row r="19" spans="1:12" ht="41.25" customHeight="1" x14ac:dyDescent="0.2">
      <c r="A19" s="512"/>
      <c r="B19" s="512"/>
      <c r="C19" s="513"/>
      <c r="D19" s="437" t="s">
        <v>186</v>
      </c>
      <c r="E19" s="437" t="s">
        <v>99</v>
      </c>
      <c r="F19" s="437" t="s">
        <v>100</v>
      </c>
      <c r="G19" s="437" t="s">
        <v>52</v>
      </c>
    </row>
    <row r="20" spans="1:12" ht="24.95" customHeight="1" x14ac:dyDescent="0.2">
      <c r="A20" s="520"/>
      <c r="B20" s="12" t="s">
        <v>187</v>
      </c>
      <c r="C20" s="443" t="s">
        <v>188</v>
      </c>
      <c r="D20" s="458">
        <v>635</v>
      </c>
      <c r="E20" s="459">
        <v>1135</v>
      </c>
      <c r="F20" s="458">
        <v>1279</v>
      </c>
      <c r="G20" s="442">
        <f>ROUND(F20/E20,2)</f>
        <v>1.1299999999999999</v>
      </c>
      <c r="H20" s="460"/>
      <c r="L20"/>
    </row>
    <row r="21" spans="1:12" ht="30" customHeight="1" x14ac:dyDescent="0.2">
      <c r="A21" s="521"/>
      <c r="B21" s="55" t="s">
        <v>67</v>
      </c>
      <c r="C21" s="461" t="s">
        <v>189</v>
      </c>
      <c r="D21" s="458">
        <v>2540</v>
      </c>
      <c r="E21" s="459">
        <v>2540</v>
      </c>
      <c r="F21" s="458">
        <v>2336</v>
      </c>
      <c r="G21" s="442">
        <f>ROUND(F21/E21,2)</f>
        <v>0.92</v>
      </c>
      <c r="H21" s="460"/>
      <c r="L21"/>
    </row>
    <row r="22" spans="1:12" ht="24.95" customHeight="1" x14ac:dyDescent="0.2">
      <c r="A22" s="462"/>
      <c r="B22" s="522" t="s">
        <v>190</v>
      </c>
      <c r="C22" s="463" t="s">
        <v>191</v>
      </c>
      <c r="D22" s="459">
        <v>1270</v>
      </c>
      <c r="E22" s="459">
        <v>1270</v>
      </c>
      <c r="F22" s="458"/>
      <c r="G22" s="458"/>
      <c r="H22" s="460"/>
      <c r="L22"/>
    </row>
    <row r="23" spans="1:12" ht="24.95" customHeight="1" x14ac:dyDescent="0.2">
      <c r="A23" s="462"/>
      <c r="B23" s="523"/>
      <c r="C23" s="463" t="s">
        <v>192</v>
      </c>
      <c r="D23" s="459">
        <v>317</v>
      </c>
      <c r="E23" s="459">
        <v>317</v>
      </c>
      <c r="F23" s="458"/>
      <c r="G23" s="458"/>
      <c r="H23" s="460"/>
      <c r="L23"/>
    </row>
    <row r="24" spans="1:12" ht="31.5" customHeight="1" x14ac:dyDescent="0.2">
      <c r="A24" s="462"/>
      <c r="B24" s="523"/>
      <c r="C24" s="464" t="s">
        <v>193</v>
      </c>
      <c r="D24" s="459">
        <v>445</v>
      </c>
      <c r="E24" s="459">
        <v>445</v>
      </c>
      <c r="F24" s="458"/>
      <c r="G24" s="458"/>
      <c r="H24" s="460"/>
      <c r="L24"/>
    </row>
    <row r="25" spans="1:12" ht="24.95" customHeight="1" x14ac:dyDescent="0.2">
      <c r="A25" s="462"/>
      <c r="B25" s="523"/>
      <c r="C25" s="463" t="s">
        <v>194</v>
      </c>
      <c r="D25" s="459">
        <v>508</v>
      </c>
      <c r="E25" s="459">
        <v>508</v>
      </c>
      <c r="F25" s="458"/>
      <c r="G25" s="458"/>
      <c r="H25" s="460"/>
      <c r="L25"/>
    </row>
    <row r="26" spans="1:12" ht="24.95" customHeight="1" x14ac:dyDescent="0.2">
      <c r="A26" s="462"/>
      <c r="B26" s="524"/>
      <c r="C26" s="465" t="s">
        <v>195</v>
      </c>
      <c r="D26" s="459">
        <v>2032</v>
      </c>
      <c r="E26" s="459">
        <v>2032</v>
      </c>
      <c r="F26" s="458"/>
      <c r="G26" s="458"/>
      <c r="H26" s="460"/>
      <c r="L26"/>
    </row>
    <row r="27" spans="1:12" ht="30.75" customHeight="1" x14ac:dyDescent="0.2">
      <c r="A27" s="462"/>
      <c r="B27" s="466" t="s">
        <v>75</v>
      </c>
      <c r="C27" s="465" t="s">
        <v>196</v>
      </c>
      <c r="D27" s="459">
        <v>508</v>
      </c>
      <c r="E27" s="459">
        <v>508</v>
      </c>
      <c r="F27" s="458"/>
      <c r="G27" s="458"/>
      <c r="H27" s="460"/>
      <c r="L27"/>
    </row>
    <row r="28" spans="1:12" ht="21" customHeight="1" x14ac:dyDescent="0.2">
      <c r="A28" s="462"/>
      <c r="B28" s="508" t="s">
        <v>76</v>
      </c>
      <c r="C28" s="465" t="s">
        <v>202</v>
      </c>
      <c r="D28" s="459">
        <v>1524</v>
      </c>
      <c r="E28" s="459">
        <v>1024</v>
      </c>
      <c r="F28" s="458"/>
      <c r="G28" s="458"/>
      <c r="H28" s="460"/>
      <c r="L28"/>
    </row>
    <row r="29" spans="1:12" ht="21" customHeight="1" x14ac:dyDescent="0.2">
      <c r="A29" s="462"/>
      <c r="B29" s="509"/>
      <c r="C29" s="465" t="s">
        <v>197</v>
      </c>
      <c r="D29" s="459">
        <v>381</v>
      </c>
      <c r="E29" s="459">
        <v>381</v>
      </c>
      <c r="F29" s="458"/>
      <c r="G29" s="458"/>
      <c r="H29" s="460"/>
      <c r="L29"/>
    </row>
    <row r="30" spans="1:12" ht="24.95" customHeight="1" x14ac:dyDescent="0.2">
      <c r="A30" s="467"/>
      <c r="B30" s="510"/>
      <c r="C30" s="468" t="s">
        <v>198</v>
      </c>
      <c r="D30" s="458">
        <v>635</v>
      </c>
      <c r="E30" s="459">
        <v>635</v>
      </c>
      <c r="F30" s="458"/>
      <c r="G30" s="458"/>
      <c r="H30" s="460"/>
      <c r="L30"/>
    </row>
    <row r="31" spans="1:12" ht="24.95" customHeight="1" x14ac:dyDescent="0.2">
      <c r="A31" s="506"/>
      <c r="B31" s="507" t="s">
        <v>207</v>
      </c>
      <c r="C31" s="468" t="s">
        <v>210</v>
      </c>
      <c r="D31" s="458"/>
      <c r="E31" s="459">
        <v>7426</v>
      </c>
      <c r="F31" s="458">
        <v>618</v>
      </c>
      <c r="G31" s="442">
        <f>ROUND(F31/E31,2)</f>
        <v>0.08</v>
      </c>
      <c r="H31" s="460"/>
      <c r="L31"/>
    </row>
    <row r="32" spans="1:12" ht="24.95" customHeight="1" x14ac:dyDescent="0.2">
      <c r="A32" s="451"/>
      <c r="B32" s="452"/>
      <c r="C32" s="453" t="s">
        <v>199</v>
      </c>
      <c r="D32" s="454">
        <f>SUM(D20:D31)</f>
        <v>10795</v>
      </c>
      <c r="E32" s="454">
        <f>SUM(E20:E31)</f>
        <v>18221</v>
      </c>
      <c r="F32" s="454">
        <f>SUM(F20:F31)</f>
        <v>4233</v>
      </c>
      <c r="G32" s="455">
        <f>ROUND(F32/E32,2)</f>
        <v>0.23</v>
      </c>
      <c r="H32"/>
      <c r="L32"/>
    </row>
    <row r="33" spans="1:12" ht="17.25" customHeight="1" x14ac:dyDescent="0.2">
      <c r="A33" s="469"/>
      <c r="B33" s="466" t="s">
        <v>200</v>
      </c>
      <c r="C33" s="443"/>
      <c r="D33" s="458">
        <v>386224</v>
      </c>
      <c r="E33" s="458">
        <v>389824</v>
      </c>
      <c r="F33" s="470"/>
      <c r="G33" s="470"/>
      <c r="H33"/>
      <c r="L33"/>
    </row>
    <row r="34" spans="1:12" s="137" customFormat="1" ht="14.25" customHeight="1" x14ac:dyDescent="0.2">
      <c r="A34" s="269"/>
      <c r="B34" s="269"/>
      <c r="C34" s="269"/>
      <c r="D34" s="456"/>
      <c r="E34" s="456"/>
      <c r="F34" s="456"/>
      <c r="G34" s="456"/>
    </row>
    <row r="35" spans="1:12" ht="24" customHeight="1" x14ac:dyDescent="0.2">
      <c r="A35" s="471"/>
      <c r="B35" s="472"/>
      <c r="C35" s="473" t="s">
        <v>201</v>
      </c>
      <c r="D35" s="474">
        <f>D16+D32+D33</f>
        <v>422943</v>
      </c>
      <c r="E35" s="474">
        <f>E16+E32+E33</f>
        <v>442369</v>
      </c>
      <c r="F35" s="475">
        <f>F16+F32</f>
        <v>19433</v>
      </c>
      <c r="G35" s="476">
        <f>G16+G32</f>
        <v>0.67</v>
      </c>
      <c r="I35" s="432"/>
      <c r="J35" s="432"/>
      <c r="K35" s="432"/>
      <c r="L35"/>
    </row>
    <row r="36" spans="1:12" ht="19.5" customHeight="1" x14ac:dyDescent="0.2"/>
  </sheetData>
  <mergeCells count="12">
    <mergeCell ref="B28:B30"/>
    <mergeCell ref="A1:G1"/>
    <mergeCell ref="A3:B4"/>
    <mergeCell ref="C3:C4"/>
    <mergeCell ref="D3:G3"/>
    <mergeCell ref="B5:B7"/>
    <mergeCell ref="B8:B13"/>
    <mergeCell ref="A18:B19"/>
    <mergeCell ref="C18:C19"/>
    <mergeCell ref="D18:G18"/>
    <mergeCell ref="A20:A21"/>
    <mergeCell ref="B22:B26"/>
  </mergeCells>
  <printOptions horizontalCentered="1"/>
  <pageMargins left="0.15748031496062992" right="0.15748031496062992" top="0.78740157480314965" bottom="0.15748031496062992" header="0.27559055118110237" footer="0.15748031496062992"/>
  <pageSetup paperSize="9" scale="61" orientation="landscape" r:id="rId1"/>
  <headerFooter alignWithMargins="0">
    <oddHeader>&amp;R3. melléklet a Nagykökényes Községi Önkormányzat Kt-ének
 2018. évi költségvetéséről
szóló 1./2018.(II.22.) ÖR módosításhoz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5"/>
  <sheetViews>
    <sheetView zoomScale="53" zoomScaleNormal="53" zoomScaleSheetLayoutView="55" zoomScalePageLayoutView="55" workbookViewId="0">
      <selection activeCell="E35" sqref="E35"/>
    </sheetView>
  </sheetViews>
  <sheetFormatPr defaultRowHeight="18" x14ac:dyDescent="0.2"/>
  <cols>
    <col min="1" max="1" width="105.85546875" style="351" customWidth="1"/>
    <col min="2" max="4" width="24.140625" style="352" customWidth="1"/>
    <col min="5" max="5" width="19.85546875" style="352" customWidth="1"/>
    <col min="6" max="6" width="84.7109375" style="351" customWidth="1"/>
    <col min="7" max="8" width="27.85546875" style="352" customWidth="1"/>
    <col min="9" max="10" width="24.140625" style="352" customWidth="1"/>
    <col min="11" max="11" width="10.42578125" style="353" customWidth="1"/>
    <col min="12" max="12" width="9.140625" style="353"/>
    <col min="13" max="15" width="0" style="353" hidden="1" customWidth="1"/>
    <col min="16" max="16" width="13.85546875" style="353" hidden="1" customWidth="1"/>
    <col min="17" max="19" width="11.7109375" style="353" hidden="1" customWidth="1"/>
    <col min="20" max="20" width="21.28515625" style="353" hidden="1" customWidth="1"/>
    <col min="21" max="256" width="9.140625" style="353"/>
    <col min="257" max="257" width="105.85546875" style="353" customWidth="1"/>
    <col min="258" max="260" width="24.140625" style="353" customWidth="1"/>
    <col min="261" max="261" width="19.85546875" style="353" customWidth="1"/>
    <col min="262" max="262" width="84.7109375" style="353" customWidth="1"/>
    <col min="263" max="264" width="27.85546875" style="353" customWidth="1"/>
    <col min="265" max="266" width="24.140625" style="353" customWidth="1"/>
    <col min="267" max="267" width="10.42578125" style="353" customWidth="1"/>
    <col min="268" max="268" width="9.140625" style="353"/>
    <col min="269" max="276" width="0" style="353" hidden="1" customWidth="1"/>
    <col min="277" max="512" width="9.140625" style="353"/>
    <col min="513" max="513" width="105.85546875" style="353" customWidth="1"/>
    <col min="514" max="516" width="24.140625" style="353" customWidth="1"/>
    <col min="517" max="517" width="19.85546875" style="353" customWidth="1"/>
    <col min="518" max="518" width="84.7109375" style="353" customWidth="1"/>
    <col min="519" max="520" width="27.85546875" style="353" customWidth="1"/>
    <col min="521" max="522" width="24.140625" style="353" customWidth="1"/>
    <col min="523" max="523" width="10.42578125" style="353" customWidth="1"/>
    <col min="524" max="524" width="9.140625" style="353"/>
    <col min="525" max="532" width="0" style="353" hidden="1" customWidth="1"/>
    <col min="533" max="768" width="9.140625" style="353"/>
    <col min="769" max="769" width="105.85546875" style="353" customWidth="1"/>
    <col min="770" max="772" width="24.140625" style="353" customWidth="1"/>
    <col min="773" max="773" width="19.85546875" style="353" customWidth="1"/>
    <col min="774" max="774" width="84.7109375" style="353" customWidth="1"/>
    <col min="775" max="776" width="27.85546875" style="353" customWidth="1"/>
    <col min="777" max="778" width="24.140625" style="353" customWidth="1"/>
    <col min="779" max="779" width="10.42578125" style="353" customWidth="1"/>
    <col min="780" max="780" width="9.140625" style="353"/>
    <col min="781" max="788" width="0" style="353" hidden="1" customWidth="1"/>
    <col min="789" max="1024" width="9.140625" style="353"/>
    <col min="1025" max="1025" width="105.85546875" style="353" customWidth="1"/>
    <col min="1026" max="1028" width="24.140625" style="353" customWidth="1"/>
    <col min="1029" max="1029" width="19.85546875" style="353" customWidth="1"/>
    <col min="1030" max="1030" width="84.7109375" style="353" customWidth="1"/>
    <col min="1031" max="1032" width="27.85546875" style="353" customWidth="1"/>
    <col min="1033" max="1034" width="24.140625" style="353" customWidth="1"/>
    <col min="1035" max="1035" width="10.42578125" style="353" customWidth="1"/>
    <col min="1036" max="1036" width="9.140625" style="353"/>
    <col min="1037" max="1044" width="0" style="353" hidden="1" customWidth="1"/>
    <col min="1045" max="1280" width="9.140625" style="353"/>
    <col min="1281" max="1281" width="105.85546875" style="353" customWidth="1"/>
    <col min="1282" max="1284" width="24.140625" style="353" customWidth="1"/>
    <col min="1285" max="1285" width="19.85546875" style="353" customWidth="1"/>
    <col min="1286" max="1286" width="84.7109375" style="353" customWidth="1"/>
    <col min="1287" max="1288" width="27.85546875" style="353" customWidth="1"/>
    <col min="1289" max="1290" width="24.140625" style="353" customWidth="1"/>
    <col min="1291" max="1291" width="10.42578125" style="353" customWidth="1"/>
    <col min="1292" max="1292" width="9.140625" style="353"/>
    <col min="1293" max="1300" width="0" style="353" hidden="1" customWidth="1"/>
    <col min="1301" max="1536" width="9.140625" style="353"/>
    <col min="1537" max="1537" width="105.85546875" style="353" customWidth="1"/>
    <col min="1538" max="1540" width="24.140625" style="353" customWidth="1"/>
    <col min="1541" max="1541" width="19.85546875" style="353" customWidth="1"/>
    <col min="1542" max="1542" width="84.7109375" style="353" customWidth="1"/>
    <col min="1543" max="1544" width="27.85546875" style="353" customWidth="1"/>
    <col min="1545" max="1546" width="24.140625" style="353" customWidth="1"/>
    <col min="1547" max="1547" width="10.42578125" style="353" customWidth="1"/>
    <col min="1548" max="1548" width="9.140625" style="353"/>
    <col min="1549" max="1556" width="0" style="353" hidden="1" customWidth="1"/>
    <col min="1557" max="1792" width="9.140625" style="353"/>
    <col min="1793" max="1793" width="105.85546875" style="353" customWidth="1"/>
    <col min="1794" max="1796" width="24.140625" style="353" customWidth="1"/>
    <col min="1797" max="1797" width="19.85546875" style="353" customWidth="1"/>
    <col min="1798" max="1798" width="84.7109375" style="353" customWidth="1"/>
    <col min="1799" max="1800" width="27.85546875" style="353" customWidth="1"/>
    <col min="1801" max="1802" width="24.140625" style="353" customWidth="1"/>
    <col min="1803" max="1803" width="10.42578125" style="353" customWidth="1"/>
    <col min="1804" max="1804" width="9.140625" style="353"/>
    <col min="1805" max="1812" width="0" style="353" hidden="1" customWidth="1"/>
    <col min="1813" max="2048" width="9.140625" style="353"/>
    <col min="2049" max="2049" width="105.85546875" style="353" customWidth="1"/>
    <col min="2050" max="2052" width="24.140625" style="353" customWidth="1"/>
    <col min="2053" max="2053" width="19.85546875" style="353" customWidth="1"/>
    <col min="2054" max="2054" width="84.7109375" style="353" customWidth="1"/>
    <col min="2055" max="2056" width="27.85546875" style="353" customWidth="1"/>
    <col min="2057" max="2058" width="24.140625" style="353" customWidth="1"/>
    <col min="2059" max="2059" width="10.42578125" style="353" customWidth="1"/>
    <col min="2060" max="2060" width="9.140625" style="353"/>
    <col min="2061" max="2068" width="0" style="353" hidden="1" customWidth="1"/>
    <col min="2069" max="2304" width="9.140625" style="353"/>
    <col min="2305" max="2305" width="105.85546875" style="353" customWidth="1"/>
    <col min="2306" max="2308" width="24.140625" style="353" customWidth="1"/>
    <col min="2309" max="2309" width="19.85546875" style="353" customWidth="1"/>
    <col min="2310" max="2310" width="84.7109375" style="353" customWidth="1"/>
    <col min="2311" max="2312" width="27.85546875" style="353" customWidth="1"/>
    <col min="2313" max="2314" width="24.140625" style="353" customWidth="1"/>
    <col min="2315" max="2315" width="10.42578125" style="353" customWidth="1"/>
    <col min="2316" max="2316" width="9.140625" style="353"/>
    <col min="2317" max="2324" width="0" style="353" hidden="1" customWidth="1"/>
    <col min="2325" max="2560" width="9.140625" style="353"/>
    <col min="2561" max="2561" width="105.85546875" style="353" customWidth="1"/>
    <col min="2562" max="2564" width="24.140625" style="353" customWidth="1"/>
    <col min="2565" max="2565" width="19.85546875" style="353" customWidth="1"/>
    <col min="2566" max="2566" width="84.7109375" style="353" customWidth="1"/>
    <col min="2567" max="2568" width="27.85546875" style="353" customWidth="1"/>
    <col min="2569" max="2570" width="24.140625" style="353" customWidth="1"/>
    <col min="2571" max="2571" width="10.42578125" style="353" customWidth="1"/>
    <col min="2572" max="2572" width="9.140625" style="353"/>
    <col min="2573" max="2580" width="0" style="353" hidden="1" customWidth="1"/>
    <col min="2581" max="2816" width="9.140625" style="353"/>
    <col min="2817" max="2817" width="105.85546875" style="353" customWidth="1"/>
    <col min="2818" max="2820" width="24.140625" style="353" customWidth="1"/>
    <col min="2821" max="2821" width="19.85546875" style="353" customWidth="1"/>
    <col min="2822" max="2822" width="84.7109375" style="353" customWidth="1"/>
    <col min="2823" max="2824" width="27.85546875" style="353" customWidth="1"/>
    <col min="2825" max="2826" width="24.140625" style="353" customWidth="1"/>
    <col min="2827" max="2827" width="10.42578125" style="353" customWidth="1"/>
    <col min="2828" max="2828" width="9.140625" style="353"/>
    <col min="2829" max="2836" width="0" style="353" hidden="1" customWidth="1"/>
    <col min="2837" max="3072" width="9.140625" style="353"/>
    <col min="3073" max="3073" width="105.85546875" style="353" customWidth="1"/>
    <col min="3074" max="3076" width="24.140625" style="353" customWidth="1"/>
    <col min="3077" max="3077" width="19.85546875" style="353" customWidth="1"/>
    <col min="3078" max="3078" width="84.7109375" style="353" customWidth="1"/>
    <col min="3079" max="3080" width="27.85546875" style="353" customWidth="1"/>
    <col min="3081" max="3082" width="24.140625" style="353" customWidth="1"/>
    <col min="3083" max="3083" width="10.42578125" style="353" customWidth="1"/>
    <col min="3084" max="3084" width="9.140625" style="353"/>
    <col min="3085" max="3092" width="0" style="353" hidden="1" customWidth="1"/>
    <col min="3093" max="3328" width="9.140625" style="353"/>
    <col min="3329" max="3329" width="105.85546875" style="353" customWidth="1"/>
    <col min="3330" max="3332" width="24.140625" style="353" customWidth="1"/>
    <col min="3333" max="3333" width="19.85546875" style="353" customWidth="1"/>
    <col min="3334" max="3334" width="84.7109375" style="353" customWidth="1"/>
    <col min="3335" max="3336" width="27.85546875" style="353" customWidth="1"/>
    <col min="3337" max="3338" width="24.140625" style="353" customWidth="1"/>
    <col min="3339" max="3339" width="10.42578125" style="353" customWidth="1"/>
    <col min="3340" max="3340" width="9.140625" style="353"/>
    <col min="3341" max="3348" width="0" style="353" hidden="1" customWidth="1"/>
    <col min="3349" max="3584" width="9.140625" style="353"/>
    <col min="3585" max="3585" width="105.85546875" style="353" customWidth="1"/>
    <col min="3586" max="3588" width="24.140625" style="353" customWidth="1"/>
    <col min="3589" max="3589" width="19.85546875" style="353" customWidth="1"/>
    <col min="3590" max="3590" width="84.7109375" style="353" customWidth="1"/>
    <col min="3591" max="3592" width="27.85546875" style="353" customWidth="1"/>
    <col min="3593" max="3594" width="24.140625" style="353" customWidth="1"/>
    <col min="3595" max="3595" width="10.42578125" style="353" customWidth="1"/>
    <col min="3596" max="3596" width="9.140625" style="353"/>
    <col min="3597" max="3604" width="0" style="353" hidden="1" customWidth="1"/>
    <col min="3605" max="3840" width="9.140625" style="353"/>
    <col min="3841" max="3841" width="105.85546875" style="353" customWidth="1"/>
    <col min="3842" max="3844" width="24.140625" style="353" customWidth="1"/>
    <col min="3845" max="3845" width="19.85546875" style="353" customWidth="1"/>
    <col min="3846" max="3846" width="84.7109375" style="353" customWidth="1"/>
    <col min="3847" max="3848" width="27.85546875" style="353" customWidth="1"/>
    <col min="3849" max="3850" width="24.140625" style="353" customWidth="1"/>
    <col min="3851" max="3851" width="10.42578125" style="353" customWidth="1"/>
    <col min="3852" max="3852" width="9.140625" style="353"/>
    <col min="3853" max="3860" width="0" style="353" hidden="1" customWidth="1"/>
    <col min="3861" max="4096" width="9.140625" style="353"/>
    <col min="4097" max="4097" width="105.85546875" style="353" customWidth="1"/>
    <col min="4098" max="4100" width="24.140625" style="353" customWidth="1"/>
    <col min="4101" max="4101" width="19.85546875" style="353" customWidth="1"/>
    <col min="4102" max="4102" width="84.7109375" style="353" customWidth="1"/>
    <col min="4103" max="4104" width="27.85546875" style="353" customWidth="1"/>
    <col min="4105" max="4106" width="24.140625" style="353" customWidth="1"/>
    <col min="4107" max="4107" width="10.42578125" style="353" customWidth="1"/>
    <col min="4108" max="4108" width="9.140625" style="353"/>
    <col min="4109" max="4116" width="0" style="353" hidden="1" customWidth="1"/>
    <col min="4117" max="4352" width="9.140625" style="353"/>
    <col min="4353" max="4353" width="105.85546875" style="353" customWidth="1"/>
    <col min="4354" max="4356" width="24.140625" style="353" customWidth="1"/>
    <col min="4357" max="4357" width="19.85546875" style="353" customWidth="1"/>
    <col min="4358" max="4358" width="84.7109375" style="353" customWidth="1"/>
    <col min="4359" max="4360" width="27.85546875" style="353" customWidth="1"/>
    <col min="4361" max="4362" width="24.140625" style="353" customWidth="1"/>
    <col min="4363" max="4363" width="10.42578125" style="353" customWidth="1"/>
    <col min="4364" max="4364" width="9.140625" style="353"/>
    <col min="4365" max="4372" width="0" style="353" hidden="1" customWidth="1"/>
    <col min="4373" max="4608" width="9.140625" style="353"/>
    <col min="4609" max="4609" width="105.85546875" style="353" customWidth="1"/>
    <col min="4610" max="4612" width="24.140625" style="353" customWidth="1"/>
    <col min="4613" max="4613" width="19.85546875" style="353" customWidth="1"/>
    <col min="4614" max="4614" width="84.7109375" style="353" customWidth="1"/>
    <col min="4615" max="4616" width="27.85546875" style="353" customWidth="1"/>
    <col min="4617" max="4618" width="24.140625" style="353" customWidth="1"/>
    <col min="4619" max="4619" width="10.42578125" style="353" customWidth="1"/>
    <col min="4620" max="4620" width="9.140625" style="353"/>
    <col min="4621" max="4628" width="0" style="353" hidden="1" customWidth="1"/>
    <col min="4629" max="4864" width="9.140625" style="353"/>
    <col min="4865" max="4865" width="105.85546875" style="353" customWidth="1"/>
    <col min="4866" max="4868" width="24.140625" style="353" customWidth="1"/>
    <col min="4869" max="4869" width="19.85546875" style="353" customWidth="1"/>
    <col min="4870" max="4870" width="84.7109375" style="353" customWidth="1"/>
    <col min="4871" max="4872" width="27.85546875" style="353" customWidth="1"/>
    <col min="4873" max="4874" width="24.140625" style="353" customWidth="1"/>
    <col min="4875" max="4875" width="10.42578125" style="353" customWidth="1"/>
    <col min="4876" max="4876" width="9.140625" style="353"/>
    <col min="4877" max="4884" width="0" style="353" hidden="1" customWidth="1"/>
    <col min="4885" max="5120" width="9.140625" style="353"/>
    <col min="5121" max="5121" width="105.85546875" style="353" customWidth="1"/>
    <col min="5122" max="5124" width="24.140625" style="353" customWidth="1"/>
    <col min="5125" max="5125" width="19.85546875" style="353" customWidth="1"/>
    <col min="5126" max="5126" width="84.7109375" style="353" customWidth="1"/>
    <col min="5127" max="5128" width="27.85546875" style="353" customWidth="1"/>
    <col min="5129" max="5130" width="24.140625" style="353" customWidth="1"/>
    <col min="5131" max="5131" width="10.42578125" style="353" customWidth="1"/>
    <col min="5132" max="5132" width="9.140625" style="353"/>
    <col min="5133" max="5140" width="0" style="353" hidden="1" customWidth="1"/>
    <col min="5141" max="5376" width="9.140625" style="353"/>
    <col min="5377" max="5377" width="105.85546875" style="353" customWidth="1"/>
    <col min="5378" max="5380" width="24.140625" style="353" customWidth="1"/>
    <col min="5381" max="5381" width="19.85546875" style="353" customWidth="1"/>
    <col min="5382" max="5382" width="84.7109375" style="353" customWidth="1"/>
    <col min="5383" max="5384" width="27.85546875" style="353" customWidth="1"/>
    <col min="5385" max="5386" width="24.140625" style="353" customWidth="1"/>
    <col min="5387" max="5387" width="10.42578125" style="353" customWidth="1"/>
    <col min="5388" max="5388" width="9.140625" style="353"/>
    <col min="5389" max="5396" width="0" style="353" hidden="1" customWidth="1"/>
    <col min="5397" max="5632" width="9.140625" style="353"/>
    <col min="5633" max="5633" width="105.85546875" style="353" customWidth="1"/>
    <col min="5634" max="5636" width="24.140625" style="353" customWidth="1"/>
    <col min="5637" max="5637" width="19.85546875" style="353" customWidth="1"/>
    <col min="5638" max="5638" width="84.7109375" style="353" customWidth="1"/>
    <col min="5639" max="5640" width="27.85546875" style="353" customWidth="1"/>
    <col min="5641" max="5642" width="24.140625" style="353" customWidth="1"/>
    <col min="5643" max="5643" width="10.42578125" style="353" customWidth="1"/>
    <col min="5644" max="5644" width="9.140625" style="353"/>
    <col min="5645" max="5652" width="0" style="353" hidden="1" customWidth="1"/>
    <col min="5653" max="5888" width="9.140625" style="353"/>
    <col min="5889" max="5889" width="105.85546875" style="353" customWidth="1"/>
    <col min="5890" max="5892" width="24.140625" style="353" customWidth="1"/>
    <col min="5893" max="5893" width="19.85546875" style="353" customWidth="1"/>
    <col min="5894" max="5894" width="84.7109375" style="353" customWidth="1"/>
    <col min="5895" max="5896" width="27.85546875" style="353" customWidth="1"/>
    <col min="5897" max="5898" width="24.140625" style="353" customWidth="1"/>
    <col min="5899" max="5899" width="10.42578125" style="353" customWidth="1"/>
    <col min="5900" max="5900" width="9.140625" style="353"/>
    <col min="5901" max="5908" width="0" style="353" hidden="1" customWidth="1"/>
    <col min="5909" max="6144" width="9.140625" style="353"/>
    <col min="6145" max="6145" width="105.85546875" style="353" customWidth="1"/>
    <col min="6146" max="6148" width="24.140625" style="353" customWidth="1"/>
    <col min="6149" max="6149" width="19.85546875" style="353" customWidth="1"/>
    <col min="6150" max="6150" width="84.7109375" style="353" customWidth="1"/>
    <col min="6151" max="6152" width="27.85546875" style="353" customWidth="1"/>
    <col min="6153" max="6154" width="24.140625" style="353" customWidth="1"/>
    <col min="6155" max="6155" width="10.42578125" style="353" customWidth="1"/>
    <col min="6156" max="6156" width="9.140625" style="353"/>
    <col min="6157" max="6164" width="0" style="353" hidden="1" customWidth="1"/>
    <col min="6165" max="6400" width="9.140625" style="353"/>
    <col min="6401" max="6401" width="105.85546875" style="353" customWidth="1"/>
    <col min="6402" max="6404" width="24.140625" style="353" customWidth="1"/>
    <col min="6405" max="6405" width="19.85546875" style="353" customWidth="1"/>
    <col min="6406" max="6406" width="84.7109375" style="353" customWidth="1"/>
    <col min="6407" max="6408" width="27.85546875" style="353" customWidth="1"/>
    <col min="6409" max="6410" width="24.140625" style="353" customWidth="1"/>
    <col min="6411" max="6411" width="10.42578125" style="353" customWidth="1"/>
    <col min="6412" max="6412" width="9.140625" style="353"/>
    <col min="6413" max="6420" width="0" style="353" hidden="1" customWidth="1"/>
    <col min="6421" max="6656" width="9.140625" style="353"/>
    <col min="6657" max="6657" width="105.85546875" style="353" customWidth="1"/>
    <col min="6658" max="6660" width="24.140625" style="353" customWidth="1"/>
    <col min="6661" max="6661" width="19.85546875" style="353" customWidth="1"/>
    <col min="6662" max="6662" width="84.7109375" style="353" customWidth="1"/>
    <col min="6663" max="6664" width="27.85546875" style="353" customWidth="1"/>
    <col min="6665" max="6666" width="24.140625" style="353" customWidth="1"/>
    <col min="6667" max="6667" width="10.42578125" style="353" customWidth="1"/>
    <col min="6668" max="6668" width="9.140625" style="353"/>
    <col min="6669" max="6676" width="0" style="353" hidden="1" customWidth="1"/>
    <col min="6677" max="6912" width="9.140625" style="353"/>
    <col min="6913" max="6913" width="105.85546875" style="353" customWidth="1"/>
    <col min="6914" max="6916" width="24.140625" style="353" customWidth="1"/>
    <col min="6917" max="6917" width="19.85546875" style="353" customWidth="1"/>
    <col min="6918" max="6918" width="84.7109375" style="353" customWidth="1"/>
    <col min="6919" max="6920" width="27.85546875" style="353" customWidth="1"/>
    <col min="6921" max="6922" width="24.140625" style="353" customWidth="1"/>
    <col min="6923" max="6923" width="10.42578125" style="353" customWidth="1"/>
    <col min="6924" max="6924" width="9.140625" style="353"/>
    <col min="6925" max="6932" width="0" style="353" hidden="1" customWidth="1"/>
    <col min="6933" max="7168" width="9.140625" style="353"/>
    <col min="7169" max="7169" width="105.85546875" style="353" customWidth="1"/>
    <col min="7170" max="7172" width="24.140625" style="353" customWidth="1"/>
    <col min="7173" max="7173" width="19.85546875" style="353" customWidth="1"/>
    <col min="7174" max="7174" width="84.7109375" style="353" customWidth="1"/>
    <col min="7175" max="7176" width="27.85546875" style="353" customWidth="1"/>
    <col min="7177" max="7178" width="24.140625" style="353" customWidth="1"/>
    <col min="7179" max="7179" width="10.42578125" style="353" customWidth="1"/>
    <col min="7180" max="7180" width="9.140625" style="353"/>
    <col min="7181" max="7188" width="0" style="353" hidden="1" customWidth="1"/>
    <col min="7189" max="7424" width="9.140625" style="353"/>
    <col min="7425" max="7425" width="105.85546875" style="353" customWidth="1"/>
    <col min="7426" max="7428" width="24.140625" style="353" customWidth="1"/>
    <col min="7429" max="7429" width="19.85546875" style="353" customWidth="1"/>
    <col min="7430" max="7430" width="84.7109375" style="353" customWidth="1"/>
    <col min="7431" max="7432" width="27.85546875" style="353" customWidth="1"/>
    <col min="7433" max="7434" width="24.140625" style="353" customWidth="1"/>
    <col min="7435" max="7435" width="10.42578125" style="353" customWidth="1"/>
    <col min="7436" max="7436" width="9.140625" style="353"/>
    <col min="7437" max="7444" width="0" style="353" hidden="1" customWidth="1"/>
    <col min="7445" max="7680" width="9.140625" style="353"/>
    <col min="7681" max="7681" width="105.85546875" style="353" customWidth="1"/>
    <col min="7682" max="7684" width="24.140625" style="353" customWidth="1"/>
    <col min="7685" max="7685" width="19.85546875" style="353" customWidth="1"/>
    <col min="7686" max="7686" width="84.7109375" style="353" customWidth="1"/>
    <col min="7687" max="7688" width="27.85546875" style="353" customWidth="1"/>
    <col min="7689" max="7690" width="24.140625" style="353" customWidth="1"/>
    <col min="7691" max="7691" width="10.42578125" style="353" customWidth="1"/>
    <col min="7692" max="7692" width="9.140625" style="353"/>
    <col min="7693" max="7700" width="0" style="353" hidden="1" customWidth="1"/>
    <col min="7701" max="7936" width="9.140625" style="353"/>
    <col min="7937" max="7937" width="105.85546875" style="353" customWidth="1"/>
    <col min="7938" max="7940" width="24.140625" style="353" customWidth="1"/>
    <col min="7941" max="7941" width="19.85546875" style="353" customWidth="1"/>
    <col min="7942" max="7942" width="84.7109375" style="353" customWidth="1"/>
    <col min="7943" max="7944" width="27.85546875" style="353" customWidth="1"/>
    <col min="7945" max="7946" width="24.140625" style="353" customWidth="1"/>
    <col min="7947" max="7947" width="10.42578125" style="353" customWidth="1"/>
    <col min="7948" max="7948" width="9.140625" style="353"/>
    <col min="7949" max="7956" width="0" style="353" hidden="1" customWidth="1"/>
    <col min="7957" max="8192" width="9.140625" style="353"/>
    <col min="8193" max="8193" width="105.85546875" style="353" customWidth="1"/>
    <col min="8194" max="8196" width="24.140625" style="353" customWidth="1"/>
    <col min="8197" max="8197" width="19.85546875" style="353" customWidth="1"/>
    <col min="8198" max="8198" width="84.7109375" style="353" customWidth="1"/>
    <col min="8199" max="8200" width="27.85546875" style="353" customWidth="1"/>
    <col min="8201" max="8202" width="24.140625" style="353" customWidth="1"/>
    <col min="8203" max="8203" width="10.42578125" style="353" customWidth="1"/>
    <col min="8204" max="8204" width="9.140625" style="353"/>
    <col min="8205" max="8212" width="0" style="353" hidden="1" customWidth="1"/>
    <col min="8213" max="8448" width="9.140625" style="353"/>
    <col min="8449" max="8449" width="105.85546875" style="353" customWidth="1"/>
    <col min="8450" max="8452" width="24.140625" style="353" customWidth="1"/>
    <col min="8453" max="8453" width="19.85546875" style="353" customWidth="1"/>
    <col min="8454" max="8454" width="84.7109375" style="353" customWidth="1"/>
    <col min="8455" max="8456" width="27.85546875" style="353" customWidth="1"/>
    <col min="8457" max="8458" width="24.140625" style="353" customWidth="1"/>
    <col min="8459" max="8459" width="10.42578125" style="353" customWidth="1"/>
    <col min="8460" max="8460" width="9.140625" style="353"/>
    <col min="8461" max="8468" width="0" style="353" hidden="1" customWidth="1"/>
    <col min="8469" max="8704" width="9.140625" style="353"/>
    <col min="8705" max="8705" width="105.85546875" style="353" customWidth="1"/>
    <col min="8706" max="8708" width="24.140625" style="353" customWidth="1"/>
    <col min="8709" max="8709" width="19.85546875" style="353" customWidth="1"/>
    <col min="8710" max="8710" width="84.7109375" style="353" customWidth="1"/>
    <col min="8711" max="8712" width="27.85546875" style="353" customWidth="1"/>
    <col min="8713" max="8714" width="24.140625" style="353" customWidth="1"/>
    <col min="8715" max="8715" width="10.42578125" style="353" customWidth="1"/>
    <col min="8716" max="8716" width="9.140625" style="353"/>
    <col min="8717" max="8724" width="0" style="353" hidden="1" customWidth="1"/>
    <col min="8725" max="8960" width="9.140625" style="353"/>
    <col min="8961" max="8961" width="105.85546875" style="353" customWidth="1"/>
    <col min="8962" max="8964" width="24.140625" style="353" customWidth="1"/>
    <col min="8965" max="8965" width="19.85546875" style="353" customWidth="1"/>
    <col min="8966" max="8966" width="84.7109375" style="353" customWidth="1"/>
    <col min="8967" max="8968" width="27.85546875" style="353" customWidth="1"/>
    <col min="8969" max="8970" width="24.140625" style="353" customWidth="1"/>
    <col min="8971" max="8971" width="10.42578125" style="353" customWidth="1"/>
    <col min="8972" max="8972" width="9.140625" style="353"/>
    <col min="8973" max="8980" width="0" style="353" hidden="1" customWidth="1"/>
    <col min="8981" max="9216" width="9.140625" style="353"/>
    <col min="9217" max="9217" width="105.85546875" style="353" customWidth="1"/>
    <col min="9218" max="9220" width="24.140625" style="353" customWidth="1"/>
    <col min="9221" max="9221" width="19.85546875" style="353" customWidth="1"/>
    <col min="9222" max="9222" width="84.7109375" style="353" customWidth="1"/>
    <col min="9223" max="9224" width="27.85546875" style="353" customWidth="1"/>
    <col min="9225" max="9226" width="24.140625" style="353" customWidth="1"/>
    <col min="9227" max="9227" width="10.42578125" style="353" customWidth="1"/>
    <col min="9228" max="9228" width="9.140625" style="353"/>
    <col min="9229" max="9236" width="0" style="353" hidden="1" customWidth="1"/>
    <col min="9237" max="9472" width="9.140625" style="353"/>
    <col min="9473" max="9473" width="105.85546875" style="353" customWidth="1"/>
    <col min="9474" max="9476" width="24.140625" style="353" customWidth="1"/>
    <col min="9477" max="9477" width="19.85546875" style="353" customWidth="1"/>
    <col min="9478" max="9478" width="84.7109375" style="353" customWidth="1"/>
    <col min="9479" max="9480" width="27.85546875" style="353" customWidth="1"/>
    <col min="9481" max="9482" width="24.140625" style="353" customWidth="1"/>
    <col min="9483" max="9483" width="10.42578125" style="353" customWidth="1"/>
    <col min="9484" max="9484" width="9.140625" style="353"/>
    <col min="9485" max="9492" width="0" style="353" hidden="1" customWidth="1"/>
    <col min="9493" max="9728" width="9.140625" style="353"/>
    <col min="9729" max="9729" width="105.85546875" style="353" customWidth="1"/>
    <col min="9730" max="9732" width="24.140625" style="353" customWidth="1"/>
    <col min="9733" max="9733" width="19.85546875" style="353" customWidth="1"/>
    <col min="9734" max="9734" width="84.7109375" style="353" customWidth="1"/>
    <col min="9735" max="9736" width="27.85546875" style="353" customWidth="1"/>
    <col min="9737" max="9738" width="24.140625" style="353" customWidth="1"/>
    <col min="9739" max="9739" width="10.42578125" style="353" customWidth="1"/>
    <col min="9740" max="9740" width="9.140625" style="353"/>
    <col min="9741" max="9748" width="0" style="353" hidden="1" customWidth="1"/>
    <col min="9749" max="9984" width="9.140625" style="353"/>
    <col min="9985" max="9985" width="105.85546875" style="353" customWidth="1"/>
    <col min="9986" max="9988" width="24.140625" style="353" customWidth="1"/>
    <col min="9989" max="9989" width="19.85546875" style="353" customWidth="1"/>
    <col min="9990" max="9990" width="84.7109375" style="353" customWidth="1"/>
    <col min="9991" max="9992" width="27.85546875" style="353" customWidth="1"/>
    <col min="9993" max="9994" width="24.140625" style="353" customWidth="1"/>
    <col min="9995" max="9995" width="10.42578125" style="353" customWidth="1"/>
    <col min="9996" max="9996" width="9.140625" style="353"/>
    <col min="9997" max="10004" width="0" style="353" hidden="1" customWidth="1"/>
    <col min="10005" max="10240" width="9.140625" style="353"/>
    <col min="10241" max="10241" width="105.85546875" style="353" customWidth="1"/>
    <col min="10242" max="10244" width="24.140625" style="353" customWidth="1"/>
    <col min="10245" max="10245" width="19.85546875" style="353" customWidth="1"/>
    <col min="10246" max="10246" width="84.7109375" style="353" customWidth="1"/>
    <col min="10247" max="10248" width="27.85546875" style="353" customWidth="1"/>
    <col min="10249" max="10250" width="24.140625" style="353" customWidth="1"/>
    <col min="10251" max="10251" width="10.42578125" style="353" customWidth="1"/>
    <col min="10252" max="10252" width="9.140625" style="353"/>
    <col min="10253" max="10260" width="0" style="353" hidden="1" customWidth="1"/>
    <col min="10261" max="10496" width="9.140625" style="353"/>
    <col min="10497" max="10497" width="105.85546875" style="353" customWidth="1"/>
    <col min="10498" max="10500" width="24.140625" style="353" customWidth="1"/>
    <col min="10501" max="10501" width="19.85546875" style="353" customWidth="1"/>
    <col min="10502" max="10502" width="84.7109375" style="353" customWidth="1"/>
    <col min="10503" max="10504" width="27.85546875" style="353" customWidth="1"/>
    <col min="10505" max="10506" width="24.140625" style="353" customWidth="1"/>
    <col min="10507" max="10507" width="10.42578125" style="353" customWidth="1"/>
    <col min="10508" max="10508" width="9.140625" style="353"/>
    <col min="10509" max="10516" width="0" style="353" hidden="1" customWidth="1"/>
    <col min="10517" max="10752" width="9.140625" style="353"/>
    <col min="10753" max="10753" width="105.85546875" style="353" customWidth="1"/>
    <col min="10754" max="10756" width="24.140625" style="353" customWidth="1"/>
    <col min="10757" max="10757" width="19.85546875" style="353" customWidth="1"/>
    <col min="10758" max="10758" width="84.7109375" style="353" customWidth="1"/>
    <col min="10759" max="10760" width="27.85546875" style="353" customWidth="1"/>
    <col min="10761" max="10762" width="24.140625" style="353" customWidth="1"/>
    <col min="10763" max="10763" width="10.42578125" style="353" customWidth="1"/>
    <col min="10764" max="10764" width="9.140625" style="353"/>
    <col min="10765" max="10772" width="0" style="353" hidden="1" customWidth="1"/>
    <col min="10773" max="11008" width="9.140625" style="353"/>
    <col min="11009" max="11009" width="105.85546875" style="353" customWidth="1"/>
    <col min="11010" max="11012" width="24.140625" style="353" customWidth="1"/>
    <col min="11013" max="11013" width="19.85546875" style="353" customWidth="1"/>
    <col min="11014" max="11014" width="84.7109375" style="353" customWidth="1"/>
    <col min="11015" max="11016" width="27.85546875" style="353" customWidth="1"/>
    <col min="11017" max="11018" width="24.140625" style="353" customWidth="1"/>
    <col min="11019" max="11019" width="10.42578125" style="353" customWidth="1"/>
    <col min="11020" max="11020" width="9.140625" style="353"/>
    <col min="11021" max="11028" width="0" style="353" hidden="1" customWidth="1"/>
    <col min="11029" max="11264" width="9.140625" style="353"/>
    <col min="11265" max="11265" width="105.85546875" style="353" customWidth="1"/>
    <col min="11266" max="11268" width="24.140625" style="353" customWidth="1"/>
    <col min="11269" max="11269" width="19.85546875" style="353" customWidth="1"/>
    <col min="11270" max="11270" width="84.7109375" style="353" customWidth="1"/>
    <col min="11271" max="11272" width="27.85546875" style="353" customWidth="1"/>
    <col min="11273" max="11274" width="24.140625" style="353" customWidth="1"/>
    <col min="11275" max="11275" width="10.42578125" style="353" customWidth="1"/>
    <col min="11276" max="11276" width="9.140625" style="353"/>
    <col min="11277" max="11284" width="0" style="353" hidden="1" customWidth="1"/>
    <col min="11285" max="11520" width="9.140625" style="353"/>
    <col min="11521" max="11521" width="105.85546875" style="353" customWidth="1"/>
    <col min="11522" max="11524" width="24.140625" style="353" customWidth="1"/>
    <col min="11525" max="11525" width="19.85546875" style="353" customWidth="1"/>
    <col min="11526" max="11526" width="84.7109375" style="353" customWidth="1"/>
    <col min="11527" max="11528" width="27.85546875" style="353" customWidth="1"/>
    <col min="11529" max="11530" width="24.140625" style="353" customWidth="1"/>
    <col min="11531" max="11531" width="10.42578125" style="353" customWidth="1"/>
    <col min="11532" max="11532" width="9.140625" style="353"/>
    <col min="11533" max="11540" width="0" style="353" hidden="1" customWidth="1"/>
    <col min="11541" max="11776" width="9.140625" style="353"/>
    <col min="11777" max="11777" width="105.85546875" style="353" customWidth="1"/>
    <col min="11778" max="11780" width="24.140625" style="353" customWidth="1"/>
    <col min="11781" max="11781" width="19.85546875" style="353" customWidth="1"/>
    <col min="11782" max="11782" width="84.7109375" style="353" customWidth="1"/>
    <col min="11783" max="11784" width="27.85546875" style="353" customWidth="1"/>
    <col min="11785" max="11786" width="24.140625" style="353" customWidth="1"/>
    <col min="11787" max="11787" width="10.42578125" style="353" customWidth="1"/>
    <col min="11788" max="11788" width="9.140625" style="353"/>
    <col min="11789" max="11796" width="0" style="353" hidden="1" customWidth="1"/>
    <col min="11797" max="12032" width="9.140625" style="353"/>
    <col min="12033" max="12033" width="105.85546875" style="353" customWidth="1"/>
    <col min="12034" max="12036" width="24.140625" style="353" customWidth="1"/>
    <col min="12037" max="12037" width="19.85546875" style="353" customWidth="1"/>
    <col min="12038" max="12038" width="84.7109375" style="353" customWidth="1"/>
    <col min="12039" max="12040" width="27.85546875" style="353" customWidth="1"/>
    <col min="12041" max="12042" width="24.140625" style="353" customWidth="1"/>
    <col min="12043" max="12043" width="10.42578125" style="353" customWidth="1"/>
    <col min="12044" max="12044" width="9.140625" style="353"/>
    <col min="12045" max="12052" width="0" style="353" hidden="1" customWidth="1"/>
    <col min="12053" max="12288" width="9.140625" style="353"/>
    <col min="12289" max="12289" width="105.85546875" style="353" customWidth="1"/>
    <col min="12290" max="12292" width="24.140625" style="353" customWidth="1"/>
    <col min="12293" max="12293" width="19.85546875" style="353" customWidth="1"/>
    <col min="12294" max="12294" width="84.7109375" style="353" customWidth="1"/>
    <col min="12295" max="12296" width="27.85546875" style="353" customWidth="1"/>
    <col min="12297" max="12298" width="24.140625" style="353" customWidth="1"/>
    <col min="12299" max="12299" width="10.42578125" style="353" customWidth="1"/>
    <col min="12300" max="12300" width="9.140625" style="353"/>
    <col min="12301" max="12308" width="0" style="353" hidden="1" customWidth="1"/>
    <col min="12309" max="12544" width="9.140625" style="353"/>
    <col min="12545" max="12545" width="105.85546875" style="353" customWidth="1"/>
    <col min="12546" max="12548" width="24.140625" style="353" customWidth="1"/>
    <col min="12549" max="12549" width="19.85546875" style="353" customWidth="1"/>
    <col min="12550" max="12550" width="84.7109375" style="353" customWidth="1"/>
    <col min="12551" max="12552" width="27.85546875" style="353" customWidth="1"/>
    <col min="12553" max="12554" width="24.140625" style="353" customWidth="1"/>
    <col min="12555" max="12555" width="10.42578125" style="353" customWidth="1"/>
    <col min="12556" max="12556" width="9.140625" style="353"/>
    <col min="12557" max="12564" width="0" style="353" hidden="1" customWidth="1"/>
    <col min="12565" max="12800" width="9.140625" style="353"/>
    <col min="12801" max="12801" width="105.85546875" style="353" customWidth="1"/>
    <col min="12802" max="12804" width="24.140625" style="353" customWidth="1"/>
    <col min="12805" max="12805" width="19.85546875" style="353" customWidth="1"/>
    <col min="12806" max="12806" width="84.7109375" style="353" customWidth="1"/>
    <col min="12807" max="12808" width="27.85546875" style="353" customWidth="1"/>
    <col min="12809" max="12810" width="24.140625" style="353" customWidth="1"/>
    <col min="12811" max="12811" width="10.42578125" style="353" customWidth="1"/>
    <col min="12812" max="12812" width="9.140625" style="353"/>
    <col min="12813" max="12820" width="0" style="353" hidden="1" customWidth="1"/>
    <col min="12821" max="13056" width="9.140625" style="353"/>
    <col min="13057" max="13057" width="105.85546875" style="353" customWidth="1"/>
    <col min="13058" max="13060" width="24.140625" style="353" customWidth="1"/>
    <col min="13061" max="13061" width="19.85546875" style="353" customWidth="1"/>
    <col min="13062" max="13062" width="84.7109375" style="353" customWidth="1"/>
    <col min="13063" max="13064" width="27.85546875" style="353" customWidth="1"/>
    <col min="13065" max="13066" width="24.140625" style="353" customWidth="1"/>
    <col min="13067" max="13067" width="10.42578125" style="353" customWidth="1"/>
    <col min="13068" max="13068" width="9.140625" style="353"/>
    <col min="13069" max="13076" width="0" style="353" hidden="1" customWidth="1"/>
    <col min="13077" max="13312" width="9.140625" style="353"/>
    <col min="13313" max="13313" width="105.85546875" style="353" customWidth="1"/>
    <col min="13314" max="13316" width="24.140625" style="353" customWidth="1"/>
    <col min="13317" max="13317" width="19.85546875" style="353" customWidth="1"/>
    <col min="13318" max="13318" width="84.7109375" style="353" customWidth="1"/>
    <col min="13319" max="13320" width="27.85546875" style="353" customWidth="1"/>
    <col min="13321" max="13322" width="24.140625" style="353" customWidth="1"/>
    <col min="13323" max="13323" width="10.42578125" style="353" customWidth="1"/>
    <col min="13324" max="13324" width="9.140625" style="353"/>
    <col min="13325" max="13332" width="0" style="353" hidden="1" customWidth="1"/>
    <col min="13333" max="13568" width="9.140625" style="353"/>
    <col min="13569" max="13569" width="105.85546875" style="353" customWidth="1"/>
    <col min="13570" max="13572" width="24.140625" style="353" customWidth="1"/>
    <col min="13573" max="13573" width="19.85546875" style="353" customWidth="1"/>
    <col min="13574" max="13574" width="84.7109375" style="353" customWidth="1"/>
    <col min="13575" max="13576" width="27.85546875" style="353" customWidth="1"/>
    <col min="13577" max="13578" width="24.140625" style="353" customWidth="1"/>
    <col min="13579" max="13579" width="10.42578125" style="353" customWidth="1"/>
    <col min="13580" max="13580" width="9.140625" style="353"/>
    <col min="13581" max="13588" width="0" style="353" hidden="1" customWidth="1"/>
    <col min="13589" max="13824" width="9.140625" style="353"/>
    <col min="13825" max="13825" width="105.85546875" style="353" customWidth="1"/>
    <col min="13826" max="13828" width="24.140625" style="353" customWidth="1"/>
    <col min="13829" max="13829" width="19.85546875" style="353" customWidth="1"/>
    <col min="13830" max="13830" width="84.7109375" style="353" customWidth="1"/>
    <col min="13831" max="13832" width="27.85546875" style="353" customWidth="1"/>
    <col min="13833" max="13834" width="24.140625" style="353" customWidth="1"/>
    <col min="13835" max="13835" width="10.42578125" style="353" customWidth="1"/>
    <col min="13836" max="13836" width="9.140625" style="353"/>
    <col min="13837" max="13844" width="0" style="353" hidden="1" customWidth="1"/>
    <col min="13845" max="14080" width="9.140625" style="353"/>
    <col min="14081" max="14081" width="105.85546875" style="353" customWidth="1"/>
    <col min="14082" max="14084" width="24.140625" style="353" customWidth="1"/>
    <col min="14085" max="14085" width="19.85546875" style="353" customWidth="1"/>
    <col min="14086" max="14086" width="84.7109375" style="353" customWidth="1"/>
    <col min="14087" max="14088" width="27.85546875" style="353" customWidth="1"/>
    <col min="14089" max="14090" width="24.140625" style="353" customWidth="1"/>
    <col min="14091" max="14091" width="10.42578125" style="353" customWidth="1"/>
    <col min="14092" max="14092" width="9.140625" style="353"/>
    <col min="14093" max="14100" width="0" style="353" hidden="1" customWidth="1"/>
    <col min="14101" max="14336" width="9.140625" style="353"/>
    <col min="14337" max="14337" width="105.85546875" style="353" customWidth="1"/>
    <col min="14338" max="14340" width="24.140625" style="353" customWidth="1"/>
    <col min="14341" max="14341" width="19.85546875" style="353" customWidth="1"/>
    <col min="14342" max="14342" width="84.7109375" style="353" customWidth="1"/>
    <col min="14343" max="14344" width="27.85546875" style="353" customWidth="1"/>
    <col min="14345" max="14346" width="24.140625" style="353" customWidth="1"/>
    <col min="14347" max="14347" width="10.42578125" style="353" customWidth="1"/>
    <col min="14348" max="14348" width="9.140625" style="353"/>
    <col min="14349" max="14356" width="0" style="353" hidden="1" customWidth="1"/>
    <col min="14357" max="14592" width="9.140625" style="353"/>
    <col min="14593" max="14593" width="105.85546875" style="353" customWidth="1"/>
    <col min="14594" max="14596" width="24.140625" style="353" customWidth="1"/>
    <col min="14597" max="14597" width="19.85546875" style="353" customWidth="1"/>
    <col min="14598" max="14598" width="84.7109375" style="353" customWidth="1"/>
    <col min="14599" max="14600" width="27.85546875" style="353" customWidth="1"/>
    <col min="14601" max="14602" width="24.140625" style="353" customWidth="1"/>
    <col min="14603" max="14603" width="10.42578125" style="353" customWidth="1"/>
    <col min="14604" max="14604" width="9.140625" style="353"/>
    <col min="14605" max="14612" width="0" style="353" hidden="1" customWidth="1"/>
    <col min="14613" max="14848" width="9.140625" style="353"/>
    <col min="14849" max="14849" width="105.85546875" style="353" customWidth="1"/>
    <col min="14850" max="14852" width="24.140625" style="353" customWidth="1"/>
    <col min="14853" max="14853" width="19.85546875" style="353" customWidth="1"/>
    <col min="14854" max="14854" width="84.7109375" style="353" customWidth="1"/>
    <col min="14855" max="14856" width="27.85546875" style="353" customWidth="1"/>
    <col min="14857" max="14858" width="24.140625" style="353" customWidth="1"/>
    <col min="14859" max="14859" width="10.42578125" style="353" customWidth="1"/>
    <col min="14860" max="14860" width="9.140625" style="353"/>
    <col min="14861" max="14868" width="0" style="353" hidden="1" customWidth="1"/>
    <col min="14869" max="15104" width="9.140625" style="353"/>
    <col min="15105" max="15105" width="105.85546875" style="353" customWidth="1"/>
    <col min="15106" max="15108" width="24.140625" style="353" customWidth="1"/>
    <col min="15109" max="15109" width="19.85546875" style="353" customWidth="1"/>
    <col min="15110" max="15110" width="84.7109375" style="353" customWidth="1"/>
    <col min="15111" max="15112" width="27.85546875" style="353" customWidth="1"/>
    <col min="15113" max="15114" width="24.140625" style="353" customWidth="1"/>
    <col min="15115" max="15115" width="10.42578125" style="353" customWidth="1"/>
    <col min="15116" max="15116" width="9.140625" style="353"/>
    <col min="15117" max="15124" width="0" style="353" hidden="1" customWidth="1"/>
    <col min="15125" max="15360" width="9.140625" style="353"/>
    <col min="15361" max="15361" width="105.85546875" style="353" customWidth="1"/>
    <col min="15362" max="15364" width="24.140625" style="353" customWidth="1"/>
    <col min="15365" max="15365" width="19.85546875" style="353" customWidth="1"/>
    <col min="15366" max="15366" width="84.7109375" style="353" customWidth="1"/>
    <col min="15367" max="15368" width="27.85546875" style="353" customWidth="1"/>
    <col min="15369" max="15370" width="24.140625" style="353" customWidth="1"/>
    <col min="15371" max="15371" width="10.42578125" style="353" customWidth="1"/>
    <col min="15372" max="15372" width="9.140625" style="353"/>
    <col min="15373" max="15380" width="0" style="353" hidden="1" customWidth="1"/>
    <col min="15381" max="15616" width="9.140625" style="353"/>
    <col min="15617" max="15617" width="105.85546875" style="353" customWidth="1"/>
    <col min="15618" max="15620" width="24.140625" style="353" customWidth="1"/>
    <col min="15621" max="15621" width="19.85546875" style="353" customWidth="1"/>
    <col min="15622" max="15622" width="84.7109375" style="353" customWidth="1"/>
    <col min="15623" max="15624" width="27.85546875" style="353" customWidth="1"/>
    <col min="15625" max="15626" width="24.140625" style="353" customWidth="1"/>
    <col min="15627" max="15627" width="10.42578125" style="353" customWidth="1"/>
    <col min="15628" max="15628" width="9.140625" style="353"/>
    <col min="15629" max="15636" width="0" style="353" hidden="1" customWidth="1"/>
    <col min="15637" max="15872" width="9.140625" style="353"/>
    <col min="15873" max="15873" width="105.85546875" style="353" customWidth="1"/>
    <col min="15874" max="15876" width="24.140625" style="353" customWidth="1"/>
    <col min="15877" max="15877" width="19.85546875" style="353" customWidth="1"/>
    <col min="15878" max="15878" width="84.7109375" style="353" customWidth="1"/>
    <col min="15879" max="15880" width="27.85546875" style="353" customWidth="1"/>
    <col min="15881" max="15882" width="24.140625" style="353" customWidth="1"/>
    <col min="15883" max="15883" width="10.42578125" style="353" customWidth="1"/>
    <col min="15884" max="15884" width="9.140625" style="353"/>
    <col min="15885" max="15892" width="0" style="353" hidden="1" customWidth="1"/>
    <col min="15893" max="16128" width="9.140625" style="353"/>
    <col min="16129" max="16129" width="105.85546875" style="353" customWidth="1"/>
    <col min="16130" max="16132" width="24.140625" style="353" customWidth="1"/>
    <col min="16133" max="16133" width="19.85546875" style="353" customWidth="1"/>
    <col min="16134" max="16134" width="84.7109375" style="353" customWidth="1"/>
    <col min="16135" max="16136" width="27.85546875" style="353" customWidth="1"/>
    <col min="16137" max="16138" width="24.140625" style="353" customWidth="1"/>
    <col min="16139" max="16139" width="10.42578125" style="353" customWidth="1"/>
    <col min="16140" max="16140" width="9.140625" style="353"/>
    <col min="16141" max="16148" width="0" style="353" hidden="1" customWidth="1"/>
    <col min="16149" max="16384" width="9.140625" style="353"/>
  </cols>
  <sheetData>
    <row r="1" spans="1:20" ht="18" customHeight="1" x14ac:dyDescent="0.2"/>
    <row r="2" spans="1:20" s="354" customFormat="1" ht="36" customHeight="1" x14ac:dyDescent="0.2">
      <c r="A2" s="525" t="s">
        <v>164</v>
      </c>
      <c r="B2" s="525"/>
      <c r="C2" s="525"/>
      <c r="D2" s="525"/>
      <c r="E2" s="525"/>
      <c r="F2" s="525"/>
      <c r="G2" s="525"/>
      <c r="H2" s="525"/>
      <c r="I2" s="525"/>
      <c r="J2" s="525"/>
    </row>
    <row r="3" spans="1:20" ht="15.75" customHeight="1" x14ac:dyDescent="0.2">
      <c r="H3" s="355" t="s">
        <v>94</v>
      </c>
    </row>
    <row r="4" spans="1:20" s="354" customFormat="1" ht="30.75" customHeight="1" x14ac:dyDescent="0.2">
      <c r="A4" s="526" t="s">
        <v>95</v>
      </c>
      <c r="B4" s="527"/>
      <c r="C4" s="527"/>
      <c r="D4" s="527"/>
      <c r="E4" s="528"/>
      <c r="F4" s="526" t="s">
        <v>96</v>
      </c>
      <c r="G4" s="528"/>
      <c r="H4" s="356"/>
      <c r="I4" s="357"/>
      <c r="J4" s="358"/>
    </row>
    <row r="5" spans="1:20" ht="61.5" customHeight="1" x14ac:dyDescent="0.2">
      <c r="A5" s="359" t="s">
        <v>97</v>
      </c>
      <c r="B5" s="360" t="s">
        <v>98</v>
      </c>
      <c r="C5" s="360" t="s">
        <v>99</v>
      </c>
      <c r="D5" s="360" t="s">
        <v>214</v>
      </c>
      <c r="E5" s="360" t="s">
        <v>52</v>
      </c>
      <c r="F5" s="359" t="s">
        <v>97</v>
      </c>
      <c r="G5" s="360" t="s">
        <v>101</v>
      </c>
      <c r="H5" s="360" t="s">
        <v>99</v>
      </c>
      <c r="I5" s="360" t="s">
        <v>213</v>
      </c>
      <c r="J5" s="360" t="s">
        <v>52</v>
      </c>
      <c r="K5" s="361"/>
    </row>
    <row r="6" spans="1:20" ht="36.75" customHeight="1" x14ac:dyDescent="0.2">
      <c r="A6" s="362" t="s">
        <v>102</v>
      </c>
      <c r="B6" s="363">
        <f>B7+B12+B23+B30+B35</f>
        <v>46790</v>
      </c>
      <c r="C6" s="363">
        <f>C7+C12+C23+C30+C35</f>
        <v>53401</v>
      </c>
      <c r="D6" s="363">
        <f>D7+D12+D23+D30+D35</f>
        <v>51500</v>
      </c>
      <c r="E6" s="364">
        <f>ROUND(D6/C6,2)</f>
        <v>0.96</v>
      </c>
      <c r="F6" s="362" t="s">
        <v>103</v>
      </c>
      <c r="G6" s="363">
        <f>G7+G23</f>
        <v>39517</v>
      </c>
      <c r="H6" s="363">
        <f>H7+H23</f>
        <v>50333</v>
      </c>
      <c r="I6" s="363">
        <f>I7+I23</f>
        <v>44522</v>
      </c>
      <c r="J6" s="364">
        <f t="shared" ref="J6:J17" si="0">ROUND(I6/H6,2)</f>
        <v>0.88</v>
      </c>
      <c r="M6" s="365"/>
      <c r="N6" s="365"/>
      <c r="O6" s="365"/>
      <c r="P6" s="365"/>
      <c r="Q6" s="365"/>
      <c r="R6" s="365"/>
      <c r="S6" s="365"/>
      <c r="T6" s="365"/>
    </row>
    <row r="7" spans="1:20" ht="42" customHeight="1" x14ac:dyDescent="0.2">
      <c r="A7" s="366" t="s">
        <v>104</v>
      </c>
      <c r="B7" s="367">
        <f>B8</f>
        <v>15743</v>
      </c>
      <c r="C7" s="368">
        <f>C8</f>
        <v>16127</v>
      </c>
      <c r="D7" s="368">
        <f>D8</f>
        <v>16038</v>
      </c>
      <c r="E7" s="369">
        <f>ROUND(D7/C7,2)</f>
        <v>0.99</v>
      </c>
      <c r="F7" s="370" t="s">
        <v>105</v>
      </c>
      <c r="G7" s="367">
        <f>G8+G17</f>
        <v>39517</v>
      </c>
      <c r="H7" s="367">
        <f>H8+H17</f>
        <v>46734</v>
      </c>
      <c r="I7" s="367">
        <f>I8+I17</f>
        <v>40924</v>
      </c>
      <c r="J7" s="369">
        <f t="shared" si="0"/>
        <v>0.88</v>
      </c>
      <c r="K7" s="371"/>
      <c r="L7" s="371"/>
      <c r="M7" s="365"/>
      <c r="N7" s="365"/>
      <c r="O7" s="365"/>
      <c r="P7" s="365"/>
      <c r="Q7" s="365" t="s">
        <v>106</v>
      </c>
      <c r="R7" s="365" t="s">
        <v>107</v>
      </c>
      <c r="S7" s="365" t="s">
        <v>108</v>
      </c>
      <c r="T7" s="365"/>
    </row>
    <row r="8" spans="1:20" s="380" customFormat="1" ht="35.25" customHeight="1" x14ac:dyDescent="0.2">
      <c r="A8" s="372" t="s">
        <v>109</v>
      </c>
      <c r="B8" s="373">
        <f>SUM(B9:B10)</f>
        <v>15743</v>
      </c>
      <c r="C8" s="374">
        <f>SUM(C9:C11)</f>
        <v>16127</v>
      </c>
      <c r="D8" s="374">
        <f>SUM(D9:D11)</f>
        <v>16038</v>
      </c>
      <c r="E8" s="375">
        <f>ROUND(D8/C8,2)</f>
        <v>0.99</v>
      </c>
      <c r="F8" s="372" t="s">
        <v>110</v>
      </c>
      <c r="G8" s="373">
        <f>SUM(G9:G16)</f>
        <v>39161</v>
      </c>
      <c r="H8" s="373">
        <f>SUM(H9:H16)</f>
        <v>46378</v>
      </c>
      <c r="I8" s="373">
        <f>SUM(I9:I16)</f>
        <v>40594</v>
      </c>
      <c r="J8" s="375">
        <f t="shared" si="0"/>
        <v>0.88</v>
      </c>
      <c r="K8" s="376"/>
      <c r="L8" s="376"/>
      <c r="M8" s="377" t="str">
        <f>F9</f>
        <v>1.1. Személyi juttatások</v>
      </c>
      <c r="N8" s="377"/>
      <c r="O8" s="377"/>
      <c r="P8" s="377"/>
      <c r="Q8" s="378" t="e">
        <f>G9+G24+#REF!</f>
        <v>#REF!</v>
      </c>
      <c r="R8" s="378" t="e">
        <f>H9+#REF!+H43</f>
        <v>#REF!</v>
      </c>
      <c r="S8" s="378" t="e">
        <f>I9+#REF!+I43</f>
        <v>#REF!</v>
      </c>
      <c r="T8" s="379" t="e">
        <f>S8/R8</f>
        <v>#REF!</v>
      </c>
    </row>
    <row r="9" spans="1:20" ht="27" customHeight="1" x14ac:dyDescent="0.2">
      <c r="A9" s="381" t="s">
        <v>111</v>
      </c>
      <c r="B9" s="382">
        <v>15743</v>
      </c>
      <c r="C9" s="383">
        <v>16127</v>
      </c>
      <c r="D9" s="383">
        <v>16038</v>
      </c>
      <c r="E9" s="384">
        <f>ROUND(D9/C9,2)</f>
        <v>0.99</v>
      </c>
      <c r="F9" s="385" t="s">
        <v>112</v>
      </c>
      <c r="G9" s="382">
        <v>12483</v>
      </c>
      <c r="H9" s="382">
        <v>14477</v>
      </c>
      <c r="I9" s="383">
        <v>13801</v>
      </c>
      <c r="J9" s="384">
        <f t="shared" si="0"/>
        <v>0.95</v>
      </c>
      <c r="K9" s="371"/>
      <c r="L9" s="371"/>
      <c r="M9" s="377" t="str">
        <f>F10</f>
        <v>1.2. Munkaadókat terhelő járulékok</v>
      </c>
      <c r="N9" s="365"/>
      <c r="O9" s="365"/>
      <c r="P9" s="365"/>
      <c r="Q9" s="378" t="e">
        <f>G10+G25+#REF!</f>
        <v>#REF!</v>
      </c>
      <c r="R9" s="378" t="e">
        <f>H10+#REF!+H44</f>
        <v>#REF!</v>
      </c>
      <c r="S9" s="378" t="e">
        <f>I10+#REF!+I44</f>
        <v>#REF!</v>
      </c>
      <c r="T9" s="379" t="e">
        <f>S9/R9</f>
        <v>#REF!</v>
      </c>
    </row>
    <row r="10" spans="1:20" ht="27" customHeight="1" x14ac:dyDescent="0.2">
      <c r="A10" s="385"/>
      <c r="B10" s="382">
        <v>0</v>
      </c>
      <c r="C10" s="383"/>
      <c r="D10" s="383"/>
      <c r="E10" s="384"/>
      <c r="F10" s="385" t="s">
        <v>113</v>
      </c>
      <c r="G10" s="382">
        <v>2494</v>
      </c>
      <c r="H10" s="382">
        <v>2720</v>
      </c>
      <c r="I10" s="383">
        <v>2442</v>
      </c>
      <c r="J10" s="384">
        <f t="shared" si="0"/>
        <v>0.9</v>
      </c>
      <c r="K10" s="371"/>
      <c r="L10" s="371"/>
      <c r="M10" s="377" t="str">
        <f>F11</f>
        <v>1.3. Dologi  kiadások</v>
      </c>
      <c r="N10" s="365"/>
      <c r="O10" s="365"/>
      <c r="P10" s="365"/>
      <c r="Q10" s="378" t="e">
        <f>G11+G20+#REF!+#REF!+#REF!</f>
        <v>#REF!</v>
      </c>
      <c r="R10" s="378" t="e">
        <f>H11+H17+#REF!+#REF!+#REF!</f>
        <v>#REF!</v>
      </c>
      <c r="S10" s="378" t="e">
        <f>I11+I17+#REF!+#REF!+#REF!</f>
        <v>#REF!</v>
      </c>
      <c r="T10" s="379" t="e">
        <f>S10/R10</f>
        <v>#REF!</v>
      </c>
    </row>
    <row r="11" spans="1:20" ht="27" customHeight="1" x14ac:dyDescent="0.2">
      <c r="A11" s="385"/>
      <c r="B11" s="382"/>
      <c r="C11" s="383"/>
      <c r="D11" s="383"/>
      <c r="E11" s="384"/>
      <c r="F11" s="385" t="s">
        <v>114</v>
      </c>
      <c r="G11" s="382">
        <v>16430</v>
      </c>
      <c r="H11" s="382">
        <v>20669</v>
      </c>
      <c r="I11" s="386">
        <v>18230</v>
      </c>
      <c r="J11" s="384">
        <f t="shared" si="0"/>
        <v>0.88</v>
      </c>
      <c r="K11" s="371"/>
      <c r="L11" s="371"/>
      <c r="M11" s="387" t="s">
        <v>115</v>
      </c>
      <c r="N11" s="365"/>
      <c r="O11" s="365"/>
      <c r="P11" s="365"/>
      <c r="Q11" s="388" t="e">
        <f>G12+G13+G21+#REF!</f>
        <v>#REF!</v>
      </c>
      <c r="R11" s="388">
        <f>H12+H13+H18+H19</f>
        <v>5780</v>
      </c>
      <c r="S11" s="388">
        <f>I12+I13+I18+I19</f>
        <v>5752</v>
      </c>
      <c r="T11" s="379">
        <f>S11/R11</f>
        <v>0.99515570934256059</v>
      </c>
    </row>
    <row r="12" spans="1:20" ht="27" customHeight="1" x14ac:dyDescent="0.2">
      <c r="A12" s="370" t="s">
        <v>116</v>
      </c>
      <c r="B12" s="367">
        <f>B13+B16+B18+B20</f>
        <v>7284</v>
      </c>
      <c r="C12" s="367">
        <f>C13+C16+C18+C20</f>
        <v>7584</v>
      </c>
      <c r="D12" s="367">
        <f>D13+D16+D18+D20</f>
        <v>5900</v>
      </c>
      <c r="E12" s="369">
        <f>ROUND(D12/C12,2)</f>
        <v>0.78</v>
      </c>
      <c r="F12" s="381" t="s">
        <v>115</v>
      </c>
      <c r="G12" s="382">
        <v>3194</v>
      </c>
      <c r="H12" s="382">
        <v>3271</v>
      </c>
      <c r="I12" s="386">
        <v>3270</v>
      </c>
      <c r="J12" s="384">
        <f t="shared" si="0"/>
        <v>1</v>
      </c>
      <c r="K12" s="371"/>
      <c r="L12" s="371"/>
      <c r="M12" s="387" t="s">
        <v>117</v>
      </c>
      <c r="N12" s="365"/>
      <c r="O12" s="365"/>
      <c r="P12" s="365"/>
      <c r="Q12" s="365"/>
      <c r="R12" s="365"/>
      <c r="S12" s="365"/>
      <c r="T12" s="365"/>
    </row>
    <row r="13" spans="1:20" ht="27" customHeight="1" x14ac:dyDescent="0.2">
      <c r="A13" s="389" t="s">
        <v>118</v>
      </c>
      <c r="B13" s="390">
        <f>SUM(B14:B15)</f>
        <v>1650</v>
      </c>
      <c r="C13" s="390">
        <f>SUM(C14:C15)</f>
        <v>1650</v>
      </c>
      <c r="D13" s="390">
        <f>SUM(D14:D15)</f>
        <v>1581</v>
      </c>
      <c r="E13" s="391">
        <f>ROUND(D13/C13,2)</f>
        <v>0.96</v>
      </c>
      <c r="F13" s="381" t="s">
        <v>119</v>
      </c>
      <c r="G13" s="382">
        <v>1549</v>
      </c>
      <c r="H13" s="382">
        <v>2203</v>
      </c>
      <c r="I13" s="386">
        <v>2152</v>
      </c>
      <c r="J13" s="384">
        <f t="shared" si="0"/>
        <v>0.98</v>
      </c>
      <c r="K13" s="371"/>
      <c r="L13" s="371"/>
      <c r="M13" s="377"/>
      <c r="N13" s="365"/>
      <c r="O13" s="365"/>
      <c r="P13" s="365"/>
      <c r="Q13" s="365"/>
      <c r="R13" s="365"/>
      <c r="S13" s="365"/>
      <c r="T13" s="365"/>
    </row>
    <row r="14" spans="1:20" ht="27" customHeight="1" x14ac:dyDescent="0.2">
      <c r="A14" s="385" t="s">
        <v>120</v>
      </c>
      <c r="B14" s="382">
        <v>1650</v>
      </c>
      <c r="C14" s="382">
        <v>1650</v>
      </c>
      <c r="D14" s="382">
        <v>1581</v>
      </c>
      <c r="E14" s="384">
        <f>ROUND(D14/C14,2)</f>
        <v>0.96</v>
      </c>
      <c r="F14" s="381" t="s">
        <v>121</v>
      </c>
      <c r="G14" s="382"/>
      <c r="H14" s="382">
        <v>699</v>
      </c>
      <c r="I14" s="386">
        <v>699</v>
      </c>
      <c r="J14" s="384">
        <f t="shared" si="0"/>
        <v>1</v>
      </c>
      <c r="K14" s="371"/>
      <c r="L14" s="371"/>
    </row>
    <row r="15" spans="1:20" ht="27" customHeight="1" x14ac:dyDescent="0.2">
      <c r="B15" s="382"/>
      <c r="C15" s="382"/>
      <c r="D15" s="382"/>
      <c r="E15" s="382"/>
      <c r="F15" s="381" t="s">
        <v>122</v>
      </c>
      <c r="G15" s="382">
        <v>2313</v>
      </c>
      <c r="H15" s="382">
        <v>2339</v>
      </c>
      <c r="I15" s="386"/>
      <c r="J15" s="384"/>
      <c r="K15" s="371"/>
      <c r="L15" s="371"/>
    </row>
    <row r="16" spans="1:20" ht="27" customHeight="1" x14ac:dyDescent="0.2">
      <c r="A16" s="389" t="s">
        <v>123</v>
      </c>
      <c r="B16" s="390">
        <f>SUM(B17)</f>
        <v>5000</v>
      </c>
      <c r="C16" s="390">
        <f>SUM(C17)</f>
        <v>5000</v>
      </c>
      <c r="D16" s="390">
        <f>SUM(D17)</f>
        <v>3360</v>
      </c>
      <c r="E16" s="391">
        <f t="shared" ref="E16:E34" si="1">ROUND(D16/C16,2)</f>
        <v>0.67</v>
      </c>
      <c r="F16" s="392" t="s">
        <v>124</v>
      </c>
      <c r="G16" s="393">
        <v>698</v>
      </c>
      <c r="H16" s="382"/>
      <c r="I16" s="382"/>
      <c r="J16" s="384"/>
    </row>
    <row r="17" spans="1:12" ht="27" customHeight="1" x14ac:dyDescent="0.2">
      <c r="A17" s="385" t="s">
        <v>125</v>
      </c>
      <c r="B17" s="382">
        <v>5000</v>
      </c>
      <c r="C17" s="383">
        <v>5000</v>
      </c>
      <c r="D17" s="383">
        <v>3360</v>
      </c>
      <c r="E17" s="384">
        <f t="shared" si="1"/>
        <v>0.67</v>
      </c>
      <c r="F17" s="372" t="s">
        <v>126</v>
      </c>
      <c r="G17" s="373">
        <f>SUM(G19:G20)</f>
        <v>356</v>
      </c>
      <c r="H17" s="373">
        <f>SUM(H19:H20)</f>
        <v>356</v>
      </c>
      <c r="I17" s="373">
        <f>SUM(I19:I20)</f>
        <v>330</v>
      </c>
      <c r="J17" s="375">
        <f t="shared" si="0"/>
        <v>0.93</v>
      </c>
      <c r="K17" s="394"/>
      <c r="L17" s="395"/>
    </row>
    <row r="18" spans="1:12" ht="27" customHeight="1" x14ac:dyDescent="0.2">
      <c r="A18" s="389" t="s">
        <v>127</v>
      </c>
      <c r="B18" s="390">
        <f>B19</f>
        <v>150</v>
      </c>
      <c r="C18" s="390">
        <f>C19</f>
        <v>450</v>
      </c>
      <c r="D18" s="390">
        <f>D19</f>
        <v>446</v>
      </c>
      <c r="E18" s="391">
        <f t="shared" si="1"/>
        <v>0.99</v>
      </c>
      <c r="F18" s="381" t="s">
        <v>119</v>
      </c>
      <c r="G18" s="396"/>
      <c r="H18" s="382"/>
      <c r="I18" s="386"/>
      <c r="J18" s="384"/>
      <c r="K18" s="394"/>
      <c r="L18" s="394"/>
    </row>
    <row r="19" spans="1:12" ht="27" customHeight="1" x14ac:dyDescent="0.2">
      <c r="A19" s="385" t="s">
        <v>128</v>
      </c>
      <c r="B19" s="382">
        <v>150</v>
      </c>
      <c r="C19" s="382">
        <v>450</v>
      </c>
      <c r="D19" s="382">
        <v>446</v>
      </c>
      <c r="E19" s="384">
        <f t="shared" si="1"/>
        <v>0.99</v>
      </c>
      <c r="F19" s="354" t="s">
        <v>129</v>
      </c>
      <c r="G19" s="396">
        <v>306</v>
      </c>
      <c r="H19" s="382">
        <v>306</v>
      </c>
      <c r="I19" s="386">
        <v>330</v>
      </c>
      <c r="J19" s="384">
        <f>ROUND(I19/H19,2)</f>
        <v>1.08</v>
      </c>
      <c r="K19" s="394"/>
    </row>
    <row r="20" spans="1:12" ht="27" customHeight="1" x14ac:dyDescent="0.2">
      <c r="A20" s="389" t="s">
        <v>130</v>
      </c>
      <c r="B20" s="390">
        <f>B21+B22</f>
        <v>484</v>
      </c>
      <c r="C20" s="390">
        <f>C21+C22</f>
        <v>484</v>
      </c>
      <c r="D20" s="390">
        <f>D21+D22</f>
        <v>513</v>
      </c>
      <c r="E20" s="391">
        <f t="shared" si="1"/>
        <v>1.06</v>
      </c>
      <c r="F20" s="381" t="s">
        <v>131</v>
      </c>
      <c r="G20" s="382">
        <v>50</v>
      </c>
      <c r="H20" s="382">
        <v>50</v>
      </c>
      <c r="I20" s="386"/>
      <c r="J20" s="384">
        <f>ROUND(I20/H20,2)</f>
        <v>0</v>
      </c>
      <c r="K20" s="394"/>
    </row>
    <row r="21" spans="1:12" ht="27" customHeight="1" x14ac:dyDescent="0.2">
      <c r="A21" s="385" t="s">
        <v>132</v>
      </c>
      <c r="B21" s="382">
        <v>100</v>
      </c>
      <c r="C21" s="383">
        <v>100</v>
      </c>
      <c r="D21" s="383">
        <v>129</v>
      </c>
      <c r="E21" s="384">
        <f t="shared" si="1"/>
        <v>1.29</v>
      </c>
      <c r="F21" s="381"/>
      <c r="G21" s="382"/>
      <c r="H21" s="382"/>
      <c r="I21" s="386"/>
      <c r="J21" s="384"/>
      <c r="K21" s="394"/>
    </row>
    <row r="22" spans="1:12" s="397" customFormat="1" ht="27" customHeight="1" x14ac:dyDescent="0.2">
      <c r="A22" s="385" t="s">
        <v>133</v>
      </c>
      <c r="B22" s="382">
        <v>384</v>
      </c>
      <c r="C22" s="383">
        <v>384</v>
      </c>
      <c r="D22" s="383">
        <v>384</v>
      </c>
      <c r="E22" s="384">
        <f t="shared" si="1"/>
        <v>1</v>
      </c>
      <c r="F22" s="381"/>
      <c r="G22" s="382"/>
      <c r="H22" s="382"/>
      <c r="I22" s="386"/>
      <c r="J22" s="386"/>
      <c r="K22" s="394"/>
      <c r="L22" s="353"/>
    </row>
    <row r="23" spans="1:12" ht="27" customHeight="1" x14ac:dyDescent="0.2">
      <c r="A23" s="370" t="s">
        <v>134</v>
      </c>
      <c r="B23" s="367">
        <f>SUM(B24:B29)</f>
        <v>17466</v>
      </c>
      <c r="C23" s="367">
        <f>SUM(C24:C29)</f>
        <v>23257</v>
      </c>
      <c r="D23" s="367">
        <f>SUM(D24:D29)</f>
        <v>23257</v>
      </c>
      <c r="E23" s="369">
        <f t="shared" si="1"/>
        <v>1</v>
      </c>
      <c r="F23" s="428" t="s">
        <v>163</v>
      </c>
      <c r="G23" s="367"/>
      <c r="H23" s="367">
        <f>H24</f>
        <v>3599</v>
      </c>
      <c r="I23" s="367">
        <f>I24</f>
        <v>3598</v>
      </c>
      <c r="J23" s="369">
        <f t="shared" ref="J23:J26" si="2">ROUND(I23/H23,2)</f>
        <v>1</v>
      </c>
      <c r="K23" s="394"/>
    </row>
    <row r="24" spans="1:12" ht="27" customHeight="1" x14ac:dyDescent="0.2">
      <c r="A24" s="385" t="s">
        <v>135</v>
      </c>
      <c r="B24" s="382">
        <v>4519</v>
      </c>
      <c r="C24" s="383">
        <v>4519</v>
      </c>
      <c r="D24" s="383">
        <v>4519</v>
      </c>
      <c r="E24" s="384">
        <f t="shared" si="1"/>
        <v>1</v>
      </c>
      <c r="F24" s="429" t="s">
        <v>110</v>
      </c>
      <c r="G24" s="373"/>
      <c r="H24" s="373">
        <f>SUM(H25:H27)</f>
        <v>3599</v>
      </c>
      <c r="I24" s="373">
        <f>SUM(I25:I27)</f>
        <v>3598</v>
      </c>
      <c r="J24" s="375">
        <f t="shared" si="2"/>
        <v>1</v>
      </c>
      <c r="K24" s="394"/>
    </row>
    <row r="25" spans="1:12" ht="39" customHeight="1" x14ac:dyDescent="0.2">
      <c r="A25" s="385" t="s">
        <v>136</v>
      </c>
      <c r="B25" s="382">
        <v>6537</v>
      </c>
      <c r="C25" s="383">
        <v>6552</v>
      </c>
      <c r="D25" s="383">
        <v>6552</v>
      </c>
      <c r="E25" s="384">
        <f t="shared" si="1"/>
        <v>1</v>
      </c>
      <c r="F25" s="430" t="s">
        <v>160</v>
      </c>
      <c r="G25" s="382"/>
      <c r="H25" s="382">
        <v>2257</v>
      </c>
      <c r="I25" s="382">
        <v>2255</v>
      </c>
      <c r="J25" s="384">
        <f t="shared" si="2"/>
        <v>1</v>
      </c>
      <c r="K25" s="394"/>
    </row>
    <row r="26" spans="1:12" ht="39" customHeight="1" x14ac:dyDescent="0.2">
      <c r="A26" s="385" t="s">
        <v>156</v>
      </c>
      <c r="B26" s="382"/>
      <c r="C26" s="383">
        <v>3795</v>
      </c>
      <c r="D26" s="383">
        <v>3795</v>
      </c>
      <c r="E26" s="384">
        <f t="shared" si="1"/>
        <v>1</v>
      </c>
      <c r="F26" s="430" t="s">
        <v>161</v>
      </c>
      <c r="G26" s="382"/>
      <c r="H26" s="382">
        <v>437</v>
      </c>
      <c r="I26" s="382">
        <v>437</v>
      </c>
      <c r="J26" s="384">
        <f t="shared" si="2"/>
        <v>1</v>
      </c>
      <c r="K26" s="394"/>
    </row>
    <row r="27" spans="1:12" ht="39" customHeight="1" x14ac:dyDescent="0.2">
      <c r="A27" s="381" t="s">
        <v>157</v>
      </c>
      <c r="B27" s="382">
        <v>4610</v>
      </c>
      <c r="C27" s="383">
        <v>5389</v>
      </c>
      <c r="D27" s="383">
        <v>5389</v>
      </c>
      <c r="E27" s="384">
        <f t="shared" si="1"/>
        <v>1</v>
      </c>
      <c r="F27" s="430" t="s">
        <v>162</v>
      </c>
      <c r="G27" s="382"/>
      <c r="H27" s="382">
        <v>905</v>
      </c>
      <c r="I27" s="382">
        <v>906</v>
      </c>
      <c r="J27" s="384">
        <f>ROUND(I27/H27,2)</f>
        <v>1</v>
      </c>
      <c r="K27" s="394"/>
    </row>
    <row r="28" spans="1:12" ht="39" customHeight="1" x14ac:dyDescent="0.2">
      <c r="A28" s="381" t="s">
        <v>158</v>
      </c>
      <c r="B28" s="382">
        <v>1800</v>
      </c>
      <c r="C28" s="383">
        <v>1800</v>
      </c>
      <c r="D28" s="383">
        <v>1800</v>
      </c>
      <c r="E28" s="384">
        <f t="shared" si="1"/>
        <v>1</v>
      </c>
      <c r="F28" s="381"/>
      <c r="G28" s="396"/>
      <c r="H28" s="382"/>
      <c r="I28" s="382"/>
      <c r="J28" s="382"/>
      <c r="K28" s="394"/>
    </row>
    <row r="29" spans="1:12" ht="39" customHeight="1" x14ac:dyDescent="0.2">
      <c r="A29" s="381" t="s">
        <v>159</v>
      </c>
      <c r="B29" s="382"/>
      <c r="C29" s="383">
        <v>1202</v>
      </c>
      <c r="D29" s="383">
        <v>1202</v>
      </c>
      <c r="E29" s="384">
        <f t="shared" si="1"/>
        <v>1</v>
      </c>
      <c r="F29" s="381"/>
      <c r="G29" s="396"/>
      <c r="H29" s="382"/>
      <c r="I29" s="382"/>
      <c r="J29" s="382"/>
      <c r="K29" s="394"/>
    </row>
    <row r="30" spans="1:12" ht="35.25" customHeight="1" x14ac:dyDescent="0.2">
      <c r="A30" s="370" t="s">
        <v>137</v>
      </c>
      <c r="B30" s="367">
        <f>B31+B32+B33</f>
        <v>3286</v>
      </c>
      <c r="C30" s="367">
        <f>C31+C32+C33+C34</f>
        <v>6433</v>
      </c>
      <c r="D30" s="367">
        <f>D31+D32+D33+D34</f>
        <v>6305</v>
      </c>
      <c r="E30" s="369">
        <f t="shared" si="1"/>
        <v>0.98</v>
      </c>
      <c r="F30" s="381"/>
      <c r="G30" s="398"/>
      <c r="H30" s="399"/>
      <c r="I30" s="400"/>
      <c r="J30" s="400"/>
    </row>
    <row r="31" spans="1:12" ht="32.25" customHeight="1" x14ac:dyDescent="0.2">
      <c r="A31" s="401" t="s">
        <v>138</v>
      </c>
      <c r="B31" s="402">
        <v>1080</v>
      </c>
      <c r="C31" s="383">
        <v>1080</v>
      </c>
      <c r="D31" s="383">
        <v>1080</v>
      </c>
      <c r="E31" s="384">
        <f t="shared" si="1"/>
        <v>1</v>
      </c>
      <c r="F31" s="381"/>
      <c r="G31" s="398"/>
      <c r="H31" s="399"/>
      <c r="I31" s="400"/>
      <c r="J31" s="400"/>
    </row>
    <row r="32" spans="1:12" ht="27" customHeight="1" x14ac:dyDescent="0.2">
      <c r="A32" s="385" t="s">
        <v>139</v>
      </c>
      <c r="B32" s="382">
        <v>2206</v>
      </c>
      <c r="C32" s="383">
        <v>2266</v>
      </c>
      <c r="D32" s="383">
        <v>2192</v>
      </c>
      <c r="E32" s="384">
        <f t="shared" si="1"/>
        <v>0.97</v>
      </c>
      <c r="F32" s="381"/>
      <c r="G32" s="398"/>
      <c r="H32" s="399"/>
      <c r="I32" s="400"/>
      <c r="J32" s="400"/>
    </row>
    <row r="33" spans="1:13" ht="27" customHeight="1" x14ac:dyDescent="0.2">
      <c r="A33" s="385" t="s">
        <v>165</v>
      </c>
      <c r="B33" s="382"/>
      <c r="C33" s="383">
        <v>1990</v>
      </c>
      <c r="D33" s="383">
        <v>1936</v>
      </c>
      <c r="E33" s="384">
        <f t="shared" si="1"/>
        <v>0.97</v>
      </c>
      <c r="F33" s="381"/>
      <c r="G33" s="398"/>
      <c r="H33" s="399"/>
      <c r="I33" s="400"/>
      <c r="J33" s="400"/>
    </row>
    <row r="34" spans="1:13" ht="27" customHeight="1" x14ac:dyDescent="0.2">
      <c r="A34" s="385" t="s">
        <v>215</v>
      </c>
      <c r="B34" s="382"/>
      <c r="C34" s="383">
        <v>1097</v>
      </c>
      <c r="D34" s="383">
        <v>1097</v>
      </c>
      <c r="E34" s="384">
        <f t="shared" si="1"/>
        <v>1</v>
      </c>
      <c r="F34" s="381"/>
      <c r="G34" s="398"/>
      <c r="H34" s="399"/>
      <c r="I34" s="400"/>
      <c r="J34" s="400"/>
    </row>
    <row r="35" spans="1:13" ht="27" customHeight="1" x14ac:dyDescent="0.2">
      <c r="A35" s="370" t="s">
        <v>140</v>
      </c>
      <c r="B35" s="367">
        <f>B36+B37</f>
        <v>3011</v>
      </c>
      <c r="C35" s="367">
        <f t="shared" ref="C35:D35" si="3">C36+C37</f>
        <v>0</v>
      </c>
      <c r="D35" s="367">
        <f t="shared" si="3"/>
        <v>0</v>
      </c>
      <c r="E35" s="369"/>
      <c r="F35" s="381"/>
      <c r="G35" s="398"/>
      <c r="H35" s="399"/>
      <c r="I35" s="400"/>
      <c r="J35" s="400"/>
    </row>
    <row r="36" spans="1:13" s="408" customFormat="1" ht="27" customHeight="1" x14ac:dyDescent="0.2">
      <c r="A36" s="385" t="s">
        <v>141</v>
      </c>
      <c r="B36" s="402">
        <v>3011</v>
      </c>
      <c r="C36" s="403">
        <v>0</v>
      </c>
      <c r="D36" s="403"/>
      <c r="E36" s="384"/>
      <c r="F36" s="404"/>
      <c r="G36" s="405"/>
      <c r="H36" s="406"/>
      <c r="I36" s="407"/>
      <c r="J36" s="407"/>
    </row>
    <row r="37" spans="1:13" ht="27" customHeight="1" x14ac:dyDescent="0.2">
      <c r="A37" s="385"/>
      <c r="B37" s="382"/>
      <c r="C37" s="383"/>
      <c r="D37" s="383"/>
      <c r="E37" s="384"/>
      <c r="F37" s="381"/>
      <c r="G37" s="398"/>
      <c r="H37" s="399"/>
      <c r="I37" s="400"/>
      <c r="J37" s="400"/>
      <c r="K37" s="371"/>
    </row>
    <row r="38" spans="1:13" ht="45" customHeight="1" x14ac:dyDescent="0.2">
      <c r="A38" s="409" t="s">
        <v>142</v>
      </c>
      <c r="B38" s="363">
        <f>B39+B43</f>
        <v>415670</v>
      </c>
      <c r="C38" s="363">
        <f>C39+C43</f>
        <v>439301</v>
      </c>
      <c r="D38" s="363">
        <f>D39+D43</f>
        <v>439632</v>
      </c>
      <c r="E38" s="364">
        <f>ROUND(D38/C38,2)</f>
        <v>1</v>
      </c>
      <c r="F38" s="362" t="s">
        <v>143</v>
      </c>
      <c r="G38" s="363">
        <f>G39</f>
        <v>422943</v>
      </c>
      <c r="H38" s="363">
        <f>H39</f>
        <v>442369</v>
      </c>
      <c r="I38" s="363">
        <f>I39</f>
        <v>19434</v>
      </c>
      <c r="J38" s="364">
        <f>ROUND(I38/H38,2)</f>
        <v>0.04</v>
      </c>
      <c r="K38" s="371"/>
      <c r="L38" s="371"/>
      <c r="M38" s="371"/>
    </row>
    <row r="39" spans="1:13" ht="27" customHeight="1" x14ac:dyDescent="0.2">
      <c r="A39" s="370" t="s">
        <v>144</v>
      </c>
      <c r="B39" s="367">
        <f>SUM(B40:B40)</f>
        <v>0</v>
      </c>
      <c r="C39" s="367">
        <f>SUM(C40:C42)</f>
        <v>22783</v>
      </c>
      <c r="D39" s="367">
        <f>SUM(D40:D42)</f>
        <v>23114</v>
      </c>
      <c r="E39" s="369">
        <f t="shared" ref="E39:E49" si="4">ROUND(D39/C39,2)</f>
        <v>1.01</v>
      </c>
      <c r="F39" s="370" t="s">
        <v>105</v>
      </c>
      <c r="G39" s="367">
        <f>G40+G47+G48</f>
        <v>422943</v>
      </c>
      <c r="H39" s="367">
        <f>H40+H47+H48</f>
        <v>442369</v>
      </c>
      <c r="I39" s="367">
        <f>I40+I47+I48</f>
        <v>19434</v>
      </c>
      <c r="J39" s="369">
        <f>ROUND(I39/H39,2)</f>
        <v>0.04</v>
      </c>
      <c r="K39" s="410"/>
      <c r="L39" s="371"/>
      <c r="M39" s="371"/>
    </row>
    <row r="40" spans="1:13" ht="27" customHeight="1" x14ac:dyDescent="0.2">
      <c r="A40" s="411" t="s">
        <v>145</v>
      </c>
      <c r="B40" s="382"/>
      <c r="C40" s="383">
        <v>54</v>
      </c>
      <c r="D40" s="383">
        <v>54</v>
      </c>
      <c r="E40" s="384">
        <f t="shared" si="4"/>
        <v>1</v>
      </c>
      <c r="F40" s="412" t="s">
        <v>146</v>
      </c>
      <c r="G40" s="413">
        <f>SUM(G43:G45)</f>
        <v>386224</v>
      </c>
      <c r="H40" s="413">
        <f>SUM(H43:H46)</f>
        <v>389824</v>
      </c>
      <c r="I40" s="413">
        <f t="shared" ref="I40:J40" si="5">SUM(I43:I45)</f>
        <v>0</v>
      </c>
      <c r="J40" s="413">
        <f t="shared" si="5"/>
        <v>0</v>
      </c>
      <c r="K40" s="414"/>
      <c r="L40" s="371"/>
      <c r="M40" s="371"/>
    </row>
    <row r="41" spans="1:13" ht="27" customHeight="1" x14ac:dyDescent="0.2">
      <c r="A41" s="411" t="s">
        <v>203</v>
      </c>
      <c r="B41" s="382"/>
      <c r="C41" s="383">
        <v>15303</v>
      </c>
      <c r="D41" s="383">
        <v>15303</v>
      </c>
      <c r="E41" s="384">
        <f t="shared" si="4"/>
        <v>1</v>
      </c>
      <c r="F41" s="412"/>
      <c r="G41" s="413"/>
      <c r="H41" s="413"/>
      <c r="I41" s="413"/>
      <c r="J41" s="413"/>
      <c r="K41" s="414"/>
      <c r="L41" s="371"/>
      <c r="M41" s="371"/>
    </row>
    <row r="42" spans="1:13" ht="33" customHeight="1" x14ac:dyDescent="0.2">
      <c r="A42" s="411" t="s">
        <v>209</v>
      </c>
      <c r="B42" s="382"/>
      <c r="C42" s="383">
        <v>7426</v>
      </c>
      <c r="D42" s="383">
        <v>7757</v>
      </c>
      <c r="E42" s="384">
        <f t="shared" si="4"/>
        <v>1.04</v>
      </c>
      <c r="F42" s="412"/>
      <c r="G42" s="413"/>
      <c r="H42" s="413"/>
      <c r="I42" s="413"/>
      <c r="J42" s="413"/>
      <c r="K42" s="414"/>
      <c r="L42" s="371"/>
      <c r="M42" s="371"/>
    </row>
    <row r="43" spans="1:13" ht="47.25" customHeight="1" x14ac:dyDescent="0.2">
      <c r="A43" s="370" t="s">
        <v>147</v>
      </c>
      <c r="B43" s="367">
        <f>B44+B45</f>
        <v>415670</v>
      </c>
      <c r="C43" s="367">
        <f>C44+C45</f>
        <v>416518</v>
      </c>
      <c r="D43" s="367">
        <f>D44+D45</f>
        <v>416518</v>
      </c>
      <c r="E43" s="369">
        <f t="shared" si="4"/>
        <v>1</v>
      </c>
      <c r="F43" s="415" t="s">
        <v>148</v>
      </c>
      <c r="G43" s="382">
        <v>383377</v>
      </c>
      <c r="H43" s="382">
        <v>371675</v>
      </c>
      <c r="I43" s="383"/>
      <c r="J43" s="384"/>
      <c r="K43" s="371"/>
      <c r="L43" s="371"/>
      <c r="M43" s="371"/>
    </row>
    <row r="44" spans="1:13" ht="31.5" customHeight="1" x14ac:dyDescent="0.2">
      <c r="A44" s="385" t="s">
        <v>149</v>
      </c>
      <c r="B44" s="382">
        <v>415670</v>
      </c>
      <c r="C44" s="383">
        <v>416518</v>
      </c>
      <c r="D44" s="383">
        <v>416518</v>
      </c>
      <c r="E44" s="384">
        <f t="shared" si="4"/>
        <v>1</v>
      </c>
      <c r="F44" s="416" t="s">
        <v>150</v>
      </c>
      <c r="G44" s="417">
        <v>2547</v>
      </c>
      <c r="H44" s="382">
        <v>2547</v>
      </c>
      <c r="I44" s="383"/>
      <c r="J44" s="384"/>
      <c r="K44" s="371"/>
      <c r="L44" s="371"/>
      <c r="M44" s="371"/>
    </row>
    <row r="45" spans="1:13" ht="43.5" customHeight="1" x14ac:dyDescent="0.2">
      <c r="A45" s="418"/>
      <c r="B45" s="382"/>
      <c r="C45" s="383"/>
      <c r="D45" s="383"/>
      <c r="E45" s="384"/>
      <c r="F45" s="416" t="s">
        <v>151</v>
      </c>
      <c r="G45" s="417">
        <v>300</v>
      </c>
      <c r="H45" s="382">
        <v>300</v>
      </c>
      <c r="I45" s="383"/>
      <c r="J45" s="384"/>
      <c r="K45" s="371"/>
      <c r="L45" s="371"/>
      <c r="M45" s="371"/>
    </row>
    <row r="46" spans="1:13" ht="43.5" customHeight="1" x14ac:dyDescent="0.2">
      <c r="A46" s="418"/>
      <c r="B46" s="382"/>
      <c r="C46" s="383"/>
      <c r="D46" s="383"/>
      <c r="E46" s="384"/>
      <c r="F46" s="416" t="s">
        <v>204</v>
      </c>
      <c r="G46" s="417"/>
      <c r="H46" s="382">
        <v>15302</v>
      </c>
      <c r="I46" s="383"/>
      <c r="J46" s="384"/>
      <c r="K46" s="371"/>
      <c r="L46" s="371"/>
      <c r="M46" s="371"/>
    </row>
    <row r="47" spans="1:13" ht="43.5" customHeight="1" x14ac:dyDescent="0.2">
      <c r="A47" s="418"/>
      <c r="B47" s="382"/>
      <c r="C47" s="383"/>
      <c r="D47" s="383"/>
      <c r="E47" s="384"/>
      <c r="F47" s="419" t="s">
        <v>152</v>
      </c>
      <c r="G47" s="420">
        <v>10795</v>
      </c>
      <c r="H47" s="420">
        <v>18221</v>
      </c>
      <c r="I47" s="383">
        <v>4233</v>
      </c>
      <c r="J47" s="384">
        <f>ROUND(I47/H47,2)</f>
        <v>0.23</v>
      </c>
      <c r="K47" s="371"/>
      <c r="L47" s="371"/>
      <c r="M47" s="371"/>
    </row>
    <row r="48" spans="1:13" ht="43.5" customHeight="1" x14ac:dyDescent="0.2">
      <c r="A48" s="418"/>
      <c r="B48" s="382"/>
      <c r="C48" s="383"/>
      <c r="D48" s="383"/>
      <c r="E48" s="384"/>
      <c r="F48" s="419" t="s">
        <v>153</v>
      </c>
      <c r="G48" s="420">
        <v>25924</v>
      </c>
      <c r="H48" s="420">
        <v>34324</v>
      </c>
      <c r="I48" s="383">
        <v>15201</v>
      </c>
      <c r="J48" s="384">
        <f>ROUND(I48/H48,2)</f>
        <v>0.44</v>
      </c>
      <c r="K48" s="371"/>
      <c r="L48" s="371"/>
      <c r="M48" s="371"/>
    </row>
    <row r="49" spans="1:14" ht="38.25" customHeight="1" x14ac:dyDescent="0.2">
      <c r="A49" s="421" t="s">
        <v>154</v>
      </c>
      <c r="B49" s="422">
        <f>B6+B38</f>
        <v>462460</v>
      </c>
      <c r="C49" s="422">
        <f>C6+C38</f>
        <v>492702</v>
      </c>
      <c r="D49" s="422">
        <f>D6+D38</f>
        <v>491132</v>
      </c>
      <c r="E49" s="423">
        <f t="shared" si="4"/>
        <v>1</v>
      </c>
      <c r="F49" s="421" t="s">
        <v>155</v>
      </c>
      <c r="G49" s="424">
        <f>G6+G38</f>
        <v>462460</v>
      </c>
      <c r="H49" s="424">
        <f>H6+H38</f>
        <v>492702</v>
      </c>
      <c r="I49" s="424">
        <f>I6+I38</f>
        <v>63956</v>
      </c>
      <c r="J49" s="423">
        <f>ROUND(I49/H49,2)</f>
        <v>0.13</v>
      </c>
    </row>
    <row r="50" spans="1:14" ht="30.75" customHeight="1" x14ac:dyDescent="0.2">
      <c r="B50" s="351"/>
      <c r="C50" s="351"/>
      <c r="D50" s="351"/>
      <c r="E50" s="351"/>
      <c r="G50" s="351"/>
      <c r="H50" s="425"/>
      <c r="I50" s="351"/>
      <c r="J50" s="351"/>
    </row>
    <row r="51" spans="1:14" ht="45" customHeight="1" x14ac:dyDescent="0.2">
      <c r="A51" s="353"/>
      <c r="B51" s="353"/>
      <c r="C51" s="351"/>
      <c r="D51" s="351"/>
      <c r="E51" s="351"/>
      <c r="G51" s="351"/>
      <c r="H51" s="410"/>
      <c r="I51" s="351"/>
      <c r="J51" s="351"/>
    </row>
    <row r="52" spans="1:14" s="426" customFormat="1" ht="27" customHeight="1" x14ac:dyDescent="0.2">
      <c r="A52" s="353"/>
      <c r="B52" s="353"/>
      <c r="C52" s="351"/>
      <c r="D52" s="351"/>
      <c r="E52" s="351"/>
      <c r="F52" s="351"/>
      <c r="G52" s="351"/>
      <c r="H52" s="410"/>
      <c r="I52" s="351"/>
      <c r="J52" s="351"/>
      <c r="L52" s="353"/>
      <c r="M52" s="353"/>
      <c r="N52" s="353"/>
    </row>
    <row r="53" spans="1:14" s="351" customFormat="1" ht="32.25" customHeight="1" x14ac:dyDescent="0.2">
      <c r="A53" s="353"/>
      <c r="B53" s="353"/>
      <c r="H53" s="352"/>
      <c r="K53" s="353"/>
      <c r="L53" s="426"/>
      <c r="M53" s="426"/>
      <c r="N53" s="426"/>
    </row>
    <row r="54" spans="1:14" s="427" customFormat="1" ht="37.5" customHeight="1" x14ac:dyDescent="0.2">
      <c r="A54" s="353"/>
      <c r="B54" s="353"/>
      <c r="C54" s="351"/>
      <c r="D54" s="351"/>
      <c r="E54" s="351"/>
      <c r="F54" s="351"/>
      <c r="G54" s="351"/>
      <c r="I54" s="351"/>
      <c r="J54" s="351"/>
      <c r="L54" s="353"/>
      <c r="M54" s="351"/>
      <c r="N54" s="351"/>
    </row>
    <row r="55" spans="1:14" s="427" customFormat="1" ht="33" customHeight="1" x14ac:dyDescent="0.2">
      <c r="A55" s="353"/>
      <c r="B55" s="353"/>
      <c r="C55" s="351"/>
      <c r="D55" s="351"/>
      <c r="E55" s="351"/>
      <c r="F55" s="351"/>
      <c r="G55" s="351"/>
      <c r="H55" s="351"/>
      <c r="I55" s="351"/>
      <c r="J55" s="351"/>
    </row>
    <row r="56" spans="1:14" s="351" customFormat="1" ht="34.5" customHeight="1" x14ac:dyDescent="0.2">
      <c r="A56" s="353"/>
      <c r="B56" s="353"/>
      <c r="K56" s="353"/>
      <c r="L56" s="427"/>
      <c r="M56" s="427"/>
      <c r="N56" s="427"/>
    </row>
    <row r="57" spans="1:14" s="351" customFormat="1" ht="27" customHeight="1" x14ac:dyDescent="0.2">
      <c r="A57" s="353"/>
      <c r="B57" s="353"/>
      <c r="K57" s="353"/>
      <c r="L57" s="353"/>
    </row>
    <row r="58" spans="1:14" s="351" customFormat="1" ht="27" customHeight="1" x14ac:dyDescent="0.2">
      <c r="A58" s="353"/>
      <c r="B58" s="353"/>
      <c r="K58" s="353"/>
      <c r="L58" s="353"/>
    </row>
    <row r="59" spans="1:14" s="351" customFormat="1" ht="27" customHeight="1" x14ac:dyDescent="0.2">
      <c r="A59" s="353"/>
      <c r="B59" s="353"/>
      <c r="K59" s="353"/>
      <c r="L59" s="353"/>
    </row>
    <row r="60" spans="1:14" s="351" customFormat="1" ht="31.5" customHeight="1" x14ac:dyDescent="0.2">
      <c r="A60" s="353"/>
      <c r="B60" s="353"/>
      <c r="K60" s="353"/>
      <c r="L60" s="353"/>
    </row>
    <row r="61" spans="1:14" s="351" customFormat="1" ht="31.5" customHeight="1" x14ac:dyDescent="0.2">
      <c r="A61" s="353"/>
      <c r="B61" s="353"/>
      <c r="K61" s="353"/>
      <c r="L61" s="353"/>
    </row>
    <row r="62" spans="1:14" s="351" customFormat="1" ht="20.25" customHeight="1" x14ac:dyDescent="0.2">
      <c r="A62" s="353"/>
      <c r="B62" s="353"/>
      <c r="K62" s="353"/>
      <c r="L62" s="353"/>
    </row>
    <row r="63" spans="1:14" s="351" customFormat="1" ht="27" customHeight="1" x14ac:dyDescent="0.2">
      <c r="A63" s="353"/>
      <c r="B63" s="353"/>
      <c r="K63" s="353"/>
      <c r="L63" s="353"/>
    </row>
    <row r="64" spans="1:14" s="351" customFormat="1" ht="27" customHeight="1" x14ac:dyDescent="0.2">
      <c r="A64" s="353"/>
      <c r="B64" s="353"/>
      <c r="K64" s="353"/>
      <c r="L64" s="353"/>
    </row>
    <row r="65" spans="1:14" s="351" customFormat="1" ht="27" customHeight="1" x14ac:dyDescent="0.2">
      <c r="A65" s="353"/>
      <c r="B65" s="353"/>
      <c r="K65" s="353"/>
      <c r="L65" s="353"/>
    </row>
    <row r="66" spans="1:14" s="351" customFormat="1" ht="27" customHeight="1" x14ac:dyDescent="0.2">
      <c r="A66" s="353"/>
      <c r="B66" s="353"/>
      <c r="K66" s="353"/>
      <c r="L66" s="353"/>
    </row>
    <row r="67" spans="1:14" s="351" customFormat="1" ht="27" customHeight="1" x14ac:dyDescent="0.2">
      <c r="A67" s="353"/>
      <c r="B67" s="353"/>
      <c r="K67" s="353"/>
      <c r="L67" s="353"/>
    </row>
    <row r="68" spans="1:14" s="351" customFormat="1" ht="27" customHeight="1" x14ac:dyDescent="0.2">
      <c r="A68" s="353"/>
      <c r="B68" s="353"/>
      <c r="K68" s="353"/>
      <c r="L68" s="353"/>
    </row>
    <row r="69" spans="1:14" s="351" customFormat="1" x14ac:dyDescent="0.2">
      <c r="A69" s="353"/>
      <c r="B69" s="353"/>
      <c r="C69" s="353"/>
      <c r="D69" s="353"/>
      <c r="E69" s="353"/>
      <c r="I69" s="353"/>
      <c r="J69" s="353"/>
      <c r="L69" s="353"/>
    </row>
    <row r="70" spans="1:14" s="351" customFormat="1" x14ac:dyDescent="0.2">
      <c r="A70" s="353"/>
      <c r="B70" s="353"/>
      <c r="C70" s="353"/>
      <c r="D70" s="353"/>
      <c r="E70" s="353"/>
      <c r="I70" s="353"/>
      <c r="J70" s="353"/>
    </row>
    <row r="71" spans="1:14" s="351" customFormat="1" x14ac:dyDescent="0.2">
      <c r="A71" s="353"/>
      <c r="B71" s="353"/>
      <c r="C71" s="353"/>
      <c r="D71" s="353"/>
      <c r="E71" s="353"/>
      <c r="I71" s="353"/>
      <c r="J71" s="353"/>
    </row>
    <row r="72" spans="1:14" s="351" customFormat="1" x14ac:dyDescent="0.2">
      <c r="A72" s="353"/>
      <c r="B72" s="353"/>
      <c r="C72" s="353"/>
      <c r="D72" s="353"/>
      <c r="E72" s="353"/>
      <c r="I72" s="353"/>
      <c r="J72" s="353"/>
    </row>
    <row r="73" spans="1:14" s="351" customFormat="1" x14ac:dyDescent="0.2">
      <c r="A73" s="353"/>
      <c r="B73" s="353"/>
      <c r="C73" s="353"/>
      <c r="D73" s="353"/>
      <c r="E73" s="353"/>
      <c r="I73" s="353"/>
      <c r="J73" s="353"/>
    </row>
    <row r="74" spans="1:14" s="351" customFormat="1" x14ac:dyDescent="0.2">
      <c r="A74" s="353"/>
      <c r="B74" s="353"/>
      <c r="C74" s="353"/>
      <c r="D74" s="353"/>
      <c r="E74" s="353"/>
      <c r="I74" s="353"/>
      <c r="J74" s="353"/>
    </row>
    <row r="75" spans="1:14" s="351" customFormat="1" x14ac:dyDescent="0.2">
      <c r="B75" s="352"/>
      <c r="C75" s="353"/>
      <c r="D75" s="353"/>
      <c r="E75" s="353"/>
      <c r="F75" s="353"/>
      <c r="G75" s="353"/>
      <c r="I75" s="353"/>
      <c r="J75" s="353"/>
    </row>
    <row r="76" spans="1:14" s="351" customFormat="1" x14ac:dyDescent="0.2">
      <c r="B76" s="352"/>
      <c r="C76" s="353"/>
      <c r="D76" s="353"/>
      <c r="E76" s="353"/>
      <c r="F76" s="353"/>
      <c r="G76" s="353"/>
      <c r="I76" s="353"/>
      <c r="J76" s="353"/>
    </row>
    <row r="77" spans="1:14" s="351" customFormat="1" x14ac:dyDescent="0.2">
      <c r="B77" s="352"/>
      <c r="C77" s="353"/>
      <c r="D77" s="353"/>
      <c r="E77" s="353"/>
      <c r="F77" s="353"/>
      <c r="G77" s="353"/>
      <c r="I77" s="353"/>
      <c r="J77" s="353"/>
    </row>
    <row r="78" spans="1:14" x14ac:dyDescent="0.2">
      <c r="C78" s="353"/>
      <c r="D78" s="353"/>
      <c r="E78" s="353"/>
      <c r="F78" s="353"/>
      <c r="G78" s="353"/>
      <c r="H78" s="351"/>
      <c r="I78" s="353"/>
      <c r="J78" s="353"/>
      <c r="L78" s="351"/>
      <c r="M78" s="351"/>
      <c r="N78" s="351"/>
    </row>
    <row r="79" spans="1:14" x14ac:dyDescent="0.2">
      <c r="C79" s="353"/>
      <c r="D79" s="353"/>
      <c r="E79" s="353"/>
      <c r="F79" s="353"/>
      <c r="G79" s="353"/>
      <c r="H79" s="351"/>
      <c r="I79" s="353"/>
      <c r="J79" s="353"/>
    </row>
    <row r="80" spans="1:14" x14ac:dyDescent="0.2">
      <c r="C80" s="353"/>
      <c r="D80" s="353"/>
      <c r="E80" s="353"/>
      <c r="F80" s="353"/>
      <c r="G80" s="353"/>
      <c r="H80" s="351"/>
      <c r="I80" s="353"/>
      <c r="J80" s="353"/>
    </row>
    <row r="81" spans="3:10" x14ac:dyDescent="0.2">
      <c r="C81" s="353"/>
      <c r="D81" s="353"/>
      <c r="E81" s="353"/>
      <c r="F81" s="353"/>
      <c r="G81" s="353"/>
      <c r="H81" s="351"/>
      <c r="I81" s="353"/>
      <c r="J81" s="353"/>
    </row>
    <row r="82" spans="3:10" x14ac:dyDescent="0.2">
      <c r="C82" s="353"/>
      <c r="D82" s="353"/>
      <c r="E82" s="353"/>
      <c r="F82" s="353"/>
      <c r="G82" s="353"/>
      <c r="H82" s="351"/>
      <c r="I82" s="353"/>
      <c r="J82" s="353"/>
    </row>
    <row r="83" spans="3:10" x14ac:dyDescent="0.2">
      <c r="C83" s="353"/>
      <c r="D83" s="353"/>
      <c r="E83" s="353"/>
      <c r="F83" s="353"/>
      <c r="G83" s="353"/>
      <c r="H83" s="351"/>
      <c r="I83" s="353"/>
      <c r="J83" s="353"/>
    </row>
    <row r="84" spans="3:10" x14ac:dyDescent="0.2">
      <c r="C84" s="353"/>
      <c r="D84" s="353"/>
      <c r="E84" s="353"/>
      <c r="F84" s="353"/>
      <c r="G84" s="353"/>
      <c r="H84" s="351"/>
      <c r="I84" s="353"/>
      <c r="J84" s="353"/>
    </row>
    <row r="85" spans="3:10" x14ac:dyDescent="0.2">
      <c r="C85" s="353"/>
      <c r="D85" s="353"/>
      <c r="E85" s="353"/>
      <c r="F85" s="353"/>
      <c r="G85" s="353"/>
      <c r="H85" s="351"/>
      <c r="I85" s="353"/>
      <c r="J85" s="353"/>
    </row>
    <row r="86" spans="3:10" x14ac:dyDescent="0.2">
      <c r="C86" s="353"/>
      <c r="D86" s="353"/>
      <c r="E86" s="353"/>
      <c r="F86" s="353"/>
      <c r="G86" s="353"/>
      <c r="H86" s="351"/>
      <c r="I86" s="353"/>
      <c r="J86" s="353"/>
    </row>
    <row r="87" spans="3:10" x14ac:dyDescent="0.2">
      <c r="C87" s="353"/>
      <c r="D87" s="353"/>
      <c r="E87" s="353"/>
      <c r="F87" s="353"/>
      <c r="G87" s="353"/>
      <c r="H87" s="351"/>
      <c r="I87" s="353"/>
      <c r="J87" s="353"/>
    </row>
    <row r="88" spans="3:10" x14ac:dyDescent="0.2">
      <c r="C88" s="353"/>
      <c r="D88" s="353"/>
      <c r="E88" s="353"/>
      <c r="F88" s="353"/>
      <c r="G88" s="353"/>
      <c r="H88" s="351"/>
      <c r="I88" s="353"/>
      <c r="J88" s="353"/>
    </row>
    <row r="89" spans="3:10" x14ac:dyDescent="0.2">
      <c r="C89" s="353"/>
      <c r="D89" s="353"/>
      <c r="E89" s="353"/>
      <c r="F89" s="353"/>
      <c r="G89" s="353"/>
      <c r="H89" s="351"/>
      <c r="I89" s="353"/>
      <c r="J89" s="353"/>
    </row>
    <row r="90" spans="3:10" x14ac:dyDescent="0.2">
      <c r="C90" s="353"/>
      <c r="D90" s="353"/>
      <c r="E90" s="353"/>
      <c r="F90" s="353"/>
      <c r="G90" s="353"/>
      <c r="H90" s="351"/>
      <c r="I90" s="353"/>
      <c r="J90" s="353"/>
    </row>
    <row r="91" spans="3:10" x14ac:dyDescent="0.2">
      <c r="C91" s="353"/>
      <c r="D91" s="353"/>
      <c r="E91" s="353"/>
      <c r="F91" s="353"/>
      <c r="G91" s="353"/>
      <c r="H91" s="351"/>
      <c r="I91" s="353"/>
      <c r="J91" s="353"/>
    </row>
    <row r="92" spans="3:10" x14ac:dyDescent="0.2">
      <c r="C92" s="353"/>
      <c r="D92" s="353"/>
      <c r="E92" s="353"/>
      <c r="F92" s="353"/>
      <c r="G92" s="353"/>
      <c r="H92" s="351"/>
      <c r="I92" s="353"/>
      <c r="J92" s="353"/>
    </row>
    <row r="93" spans="3:10" x14ac:dyDescent="0.2">
      <c r="F93" s="353"/>
      <c r="G93" s="353"/>
      <c r="H93" s="353"/>
    </row>
    <row r="94" spans="3:10" x14ac:dyDescent="0.2">
      <c r="F94" s="353"/>
      <c r="G94" s="353"/>
      <c r="H94" s="353"/>
    </row>
    <row r="95" spans="3:10" x14ac:dyDescent="0.2">
      <c r="F95" s="353"/>
      <c r="G95" s="353"/>
      <c r="H95" s="353"/>
    </row>
    <row r="96" spans="3:10" x14ac:dyDescent="0.2">
      <c r="F96" s="353"/>
      <c r="G96" s="353"/>
      <c r="H96" s="353"/>
    </row>
    <row r="97" spans="6:8" x14ac:dyDescent="0.2">
      <c r="F97" s="353"/>
      <c r="G97" s="353"/>
      <c r="H97" s="353"/>
    </row>
    <row r="98" spans="6:8" x14ac:dyDescent="0.2">
      <c r="F98" s="353"/>
      <c r="G98" s="353"/>
      <c r="H98" s="353"/>
    </row>
    <row r="99" spans="6:8" x14ac:dyDescent="0.2">
      <c r="H99" s="353"/>
    </row>
    <row r="100" spans="6:8" x14ac:dyDescent="0.2">
      <c r="H100" s="353"/>
    </row>
    <row r="101" spans="6:8" x14ac:dyDescent="0.2">
      <c r="H101" s="353"/>
    </row>
    <row r="102" spans="6:8" x14ac:dyDescent="0.2">
      <c r="H102" s="353"/>
    </row>
    <row r="103" spans="6:8" x14ac:dyDescent="0.2">
      <c r="H103" s="353"/>
    </row>
    <row r="104" spans="6:8" x14ac:dyDescent="0.2">
      <c r="H104" s="353"/>
    </row>
    <row r="105" spans="6:8" x14ac:dyDescent="0.2">
      <c r="H105" s="353"/>
    </row>
    <row r="106" spans="6:8" x14ac:dyDescent="0.2">
      <c r="H106" s="353"/>
    </row>
    <row r="107" spans="6:8" x14ac:dyDescent="0.2">
      <c r="H107" s="353"/>
    </row>
    <row r="108" spans="6:8" x14ac:dyDescent="0.2">
      <c r="H108" s="353"/>
    </row>
    <row r="109" spans="6:8" x14ac:dyDescent="0.2">
      <c r="H109" s="353"/>
    </row>
    <row r="110" spans="6:8" x14ac:dyDescent="0.2">
      <c r="H110" s="353"/>
    </row>
    <row r="111" spans="6:8" x14ac:dyDescent="0.2">
      <c r="H111" s="353"/>
    </row>
    <row r="112" spans="6:8" x14ac:dyDescent="0.2">
      <c r="H112" s="353"/>
    </row>
    <row r="113" spans="2:14" x14ac:dyDescent="0.2">
      <c r="H113" s="353"/>
    </row>
    <row r="114" spans="2:14" x14ac:dyDescent="0.2">
      <c r="H114" s="353"/>
    </row>
    <row r="115" spans="2:14" x14ac:dyDescent="0.2">
      <c r="H115" s="353"/>
    </row>
    <row r="116" spans="2:14" x14ac:dyDescent="0.2">
      <c r="H116" s="353"/>
    </row>
    <row r="117" spans="2:14" s="351" customFormat="1" x14ac:dyDescent="0.2">
      <c r="B117" s="352"/>
      <c r="C117" s="352"/>
      <c r="D117" s="352"/>
      <c r="E117" s="352"/>
      <c r="G117" s="352"/>
      <c r="H117" s="352"/>
      <c r="I117" s="352"/>
      <c r="J117" s="352"/>
      <c r="K117" s="353"/>
      <c r="L117" s="353"/>
      <c r="M117" s="353"/>
      <c r="N117" s="353"/>
    </row>
    <row r="118" spans="2:14" s="351" customFormat="1" x14ac:dyDescent="0.2">
      <c r="B118" s="352"/>
      <c r="C118" s="352"/>
      <c r="D118" s="352"/>
      <c r="E118" s="352"/>
      <c r="G118" s="352"/>
      <c r="H118" s="352"/>
      <c r="I118" s="352"/>
      <c r="J118" s="352"/>
      <c r="K118" s="353"/>
      <c r="L118" s="353"/>
    </row>
    <row r="119" spans="2:14" s="351" customFormat="1" x14ac:dyDescent="0.2">
      <c r="B119" s="352"/>
      <c r="C119" s="352"/>
      <c r="D119" s="352"/>
      <c r="E119" s="352"/>
      <c r="G119" s="352"/>
      <c r="H119" s="352"/>
      <c r="I119" s="352"/>
      <c r="J119" s="352"/>
      <c r="K119" s="353"/>
      <c r="L119" s="353"/>
    </row>
    <row r="120" spans="2:14" s="351" customFormat="1" x14ac:dyDescent="0.2">
      <c r="B120" s="352"/>
      <c r="C120" s="352"/>
      <c r="D120" s="352"/>
      <c r="E120" s="352"/>
      <c r="G120" s="352"/>
      <c r="H120" s="352"/>
      <c r="I120" s="352"/>
      <c r="J120" s="352"/>
      <c r="K120" s="353"/>
      <c r="L120" s="353"/>
    </row>
    <row r="121" spans="2:14" s="351" customFormat="1" x14ac:dyDescent="0.2">
      <c r="B121" s="352"/>
      <c r="C121" s="352"/>
      <c r="D121" s="352"/>
      <c r="E121" s="352"/>
      <c r="G121" s="352"/>
      <c r="H121" s="352"/>
      <c r="I121" s="352"/>
      <c r="J121" s="352"/>
      <c r="K121" s="353"/>
      <c r="L121" s="353"/>
    </row>
    <row r="122" spans="2:14" s="351" customFormat="1" x14ac:dyDescent="0.2">
      <c r="B122" s="352"/>
      <c r="C122" s="352"/>
      <c r="D122" s="352"/>
      <c r="E122" s="352"/>
      <c r="G122" s="352"/>
      <c r="H122" s="352"/>
      <c r="I122" s="352"/>
      <c r="J122" s="352"/>
      <c r="K122" s="353"/>
      <c r="L122" s="353"/>
    </row>
    <row r="123" spans="2:14" s="351" customFormat="1" x14ac:dyDescent="0.2">
      <c r="B123" s="352"/>
      <c r="C123" s="352"/>
      <c r="D123" s="352"/>
      <c r="E123" s="352"/>
      <c r="G123" s="352"/>
      <c r="H123" s="352"/>
      <c r="I123" s="352"/>
      <c r="J123" s="352"/>
      <c r="K123" s="353"/>
      <c r="L123" s="353"/>
    </row>
    <row r="124" spans="2:14" s="351" customFormat="1" x14ac:dyDescent="0.2">
      <c r="B124" s="352"/>
      <c r="C124" s="352"/>
      <c r="D124" s="352"/>
      <c r="E124" s="352"/>
      <c r="G124" s="352"/>
      <c r="H124" s="352"/>
      <c r="I124" s="352"/>
      <c r="J124" s="352"/>
      <c r="K124" s="353"/>
      <c r="L124" s="353"/>
    </row>
    <row r="125" spans="2:14" x14ac:dyDescent="0.2">
      <c r="M125" s="351"/>
      <c r="N125" s="351"/>
    </row>
  </sheetData>
  <sheetProtection algorithmName="SHA-512" hashValue="3qn6IG1lg2tGNB/Qy/bKyc2sMnZn+w4BYzu5bizWDauab6He4fITK/mK7dGqEe2DWFrK5K97qlR654GUbA+XFw==" saltValue="zJJLxKu46hNoVf7BCGo7Kw==" spinCount="100000" sheet="1" objects="1" scenarios="1"/>
  <mergeCells count="3">
    <mergeCell ref="A2:J2"/>
    <mergeCell ref="A4:E4"/>
    <mergeCell ref="F4:G4"/>
  </mergeCells>
  <printOptions horizontalCentered="1"/>
  <pageMargins left="0.15748031496062992" right="0.15748031496062992" top="0.70866141732283472" bottom="0.15748031496062992" header="0.19685039370078741" footer="0.15748031496062992"/>
  <pageSetup paperSize="8" scale="50" orientation="landscape" horizontalDpi="300" verticalDpi="300" r:id="rId1"/>
  <headerFooter alignWithMargins="0">
    <oddHeader xml:space="preserve">&amp;L&amp;14Nagykökényes Községi 
Önkormányzat&amp;R&amp;12 1. melléklet Nagykökényes Község Önkormányzat és intézménye 
2018. évi költségvetése
zárszámadásáról és a 
pénzmaradvány felosztásáról szóló
6/2019. (V.29.)önkormányzati rendeletéhez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99"/>
  <sheetViews>
    <sheetView topLeftCell="B20" zoomScale="70" zoomScaleNormal="70" zoomScaleSheetLayoutView="70" workbookViewId="0">
      <selection activeCell="S170" sqref="S170"/>
    </sheetView>
  </sheetViews>
  <sheetFormatPr defaultRowHeight="12.75" x14ac:dyDescent="0.2"/>
  <cols>
    <col min="1" max="4" width="6.7109375" style="1" customWidth="1"/>
    <col min="5" max="5" width="4.140625" style="1" customWidth="1"/>
    <col min="6" max="7" width="3.85546875" style="1" customWidth="1"/>
    <col min="8" max="8" width="61.7109375" style="1" customWidth="1"/>
    <col min="9" max="9" width="17.7109375" style="1" bestFit="1" customWidth="1"/>
    <col min="10" max="10" width="12.7109375" style="2" customWidth="1"/>
    <col min="11" max="11" width="14.140625" style="2" customWidth="1"/>
    <col min="12" max="18" width="12.7109375" style="2" customWidth="1"/>
    <col min="19" max="19" width="12.7109375" style="3" customWidth="1"/>
    <col min="20" max="20" width="5.42578125" customWidth="1"/>
    <col min="21" max="28" width="12.7109375" style="2" customWidth="1"/>
    <col min="29" max="29" width="12.7109375" style="4" customWidth="1"/>
    <col min="30" max="30" width="12.7109375" style="5" hidden="1" customWidth="1"/>
    <col min="31" max="256" width="9.140625" style="1"/>
    <col min="257" max="260" width="6.7109375" style="1" customWidth="1"/>
    <col min="261" max="261" width="4.140625" style="1" customWidth="1"/>
    <col min="262" max="263" width="3.85546875" style="1" customWidth="1"/>
    <col min="264" max="264" width="61.7109375" style="1" customWidth="1"/>
    <col min="265" max="265" width="17.7109375" style="1" bestFit="1" customWidth="1"/>
    <col min="266" max="266" width="12.7109375" style="1" customWidth="1"/>
    <col min="267" max="267" width="14.140625" style="1" customWidth="1"/>
    <col min="268" max="275" width="12.7109375" style="1" customWidth="1"/>
    <col min="276" max="276" width="5.42578125" style="1" customWidth="1"/>
    <col min="277" max="285" width="12.7109375" style="1" customWidth="1"/>
    <col min="286" max="286" width="0" style="1" hidden="1" customWidth="1"/>
    <col min="287" max="512" width="9.140625" style="1"/>
    <col min="513" max="516" width="6.7109375" style="1" customWidth="1"/>
    <col min="517" max="517" width="4.140625" style="1" customWidth="1"/>
    <col min="518" max="519" width="3.85546875" style="1" customWidth="1"/>
    <col min="520" max="520" width="61.7109375" style="1" customWidth="1"/>
    <col min="521" max="521" width="17.7109375" style="1" bestFit="1" customWidth="1"/>
    <col min="522" max="522" width="12.7109375" style="1" customWidth="1"/>
    <col min="523" max="523" width="14.140625" style="1" customWidth="1"/>
    <col min="524" max="531" width="12.7109375" style="1" customWidth="1"/>
    <col min="532" max="532" width="5.42578125" style="1" customWidth="1"/>
    <col min="533" max="541" width="12.7109375" style="1" customWidth="1"/>
    <col min="542" max="542" width="0" style="1" hidden="1" customWidth="1"/>
    <col min="543" max="768" width="9.140625" style="1"/>
    <col min="769" max="772" width="6.7109375" style="1" customWidth="1"/>
    <col min="773" max="773" width="4.140625" style="1" customWidth="1"/>
    <col min="774" max="775" width="3.85546875" style="1" customWidth="1"/>
    <col min="776" max="776" width="61.7109375" style="1" customWidth="1"/>
    <col min="777" max="777" width="17.7109375" style="1" bestFit="1" customWidth="1"/>
    <col min="778" max="778" width="12.7109375" style="1" customWidth="1"/>
    <col min="779" max="779" width="14.140625" style="1" customWidth="1"/>
    <col min="780" max="787" width="12.7109375" style="1" customWidth="1"/>
    <col min="788" max="788" width="5.42578125" style="1" customWidth="1"/>
    <col min="789" max="797" width="12.7109375" style="1" customWidth="1"/>
    <col min="798" max="798" width="0" style="1" hidden="1" customWidth="1"/>
    <col min="799" max="1024" width="9.140625" style="1"/>
    <col min="1025" max="1028" width="6.7109375" style="1" customWidth="1"/>
    <col min="1029" max="1029" width="4.140625" style="1" customWidth="1"/>
    <col min="1030" max="1031" width="3.85546875" style="1" customWidth="1"/>
    <col min="1032" max="1032" width="61.7109375" style="1" customWidth="1"/>
    <col min="1033" max="1033" width="17.7109375" style="1" bestFit="1" customWidth="1"/>
    <col min="1034" max="1034" width="12.7109375" style="1" customWidth="1"/>
    <col min="1035" max="1035" width="14.140625" style="1" customWidth="1"/>
    <col min="1036" max="1043" width="12.7109375" style="1" customWidth="1"/>
    <col min="1044" max="1044" width="5.42578125" style="1" customWidth="1"/>
    <col min="1045" max="1053" width="12.7109375" style="1" customWidth="1"/>
    <col min="1054" max="1054" width="0" style="1" hidden="1" customWidth="1"/>
    <col min="1055" max="1280" width="9.140625" style="1"/>
    <col min="1281" max="1284" width="6.7109375" style="1" customWidth="1"/>
    <col min="1285" max="1285" width="4.140625" style="1" customWidth="1"/>
    <col min="1286" max="1287" width="3.85546875" style="1" customWidth="1"/>
    <col min="1288" max="1288" width="61.7109375" style="1" customWidth="1"/>
    <col min="1289" max="1289" width="17.7109375" style="1" bestFit="1" customWidth="1"/>
    <col min="1290" max="1290" width="12.7109375" style="1" customWidth="1"/>
    <col min="1291" max="1291" width="14.140625" style="1" customWidth="1"/>
    <col min="1292" max="1299" width="12.7109375" style="1" customWidth="1"/>
    <col min="1300" max="1300" width="5.42578125" style="1" customWidth="1"/>
    <col min="1301" max="1309" width="12.7109375" style="1" customWidth="1"/>
    <col min="1310" max="1310" width="0" style="1" hidden="1" customWidth="1"/>
    <col min="1311" max="1536" width="9.140625" style="1"/>
    <col min="1537" max="1540" width="6.7109375" style="1" customWidth="1"/>
    <col min="1541" max="1541" width="4.140625" style="1" customWidth="1"/>
    <col min="1542" max="1543" width="3.85546875" style="1" customWidth="1"/>
    <col min="1544" max="1544" width="61.7109375" style="1" customWidth="1"/>
    <col min="1545" max="1545" width="17.7109375" style="1" bestFit="1" customWidth="1"/>
    <col min="1546" max="1546" width="12.7109375" style="1" customWidth="1"/>
    <col min="1547" max="1547" width="14.140625" style="1" customWidth="1"/>
    <col min="1548" max="1555" width="12.7109375" style="1" customWidth="1"/>
    <col min="1556" max="1556" width="5.42578125" style="1" customWidth="1"/>
    <col min="1557" max="1565" width="12.7109375" style="1" customWidth="1"/>
    <col min="1566" max="1566" width="0" style="1" hidden="1" customWidth="1"/>
    <col min="1567" max="1792" width="9.140625" style="1"/>
    <col min="1793" max="1796" width="6.7109375" style="1" customWidth="1"/>
    <col min="1797" max="1797" width="4.140625" style="1" customWidth="1"/>
    <col min="1798" max="1799" width="3.85546875" style="1" customWidth="1"/>
    <col min="1800" max="1800" width="61.7109375" style="1" customWidth="1"/>
    <col min="1801" max="1801" width="17.7109375" style="1" bestFit="1" customWidth="1"/>
    <col min="1802" max="1802" width="12.7109375" style="1" customWidth="1"/>
    <col min="1803" max="1803" width="14.140625" style="1" customWidth="1"/>
    <col min="1804" max="1811" width="12.7109375" style="1" customWidth="1"/>
    <col min="1812" max="1812" width="5.42578125" style="1" customWidth="1"/>
    <col min="1813" max="1821" width="12.7109375" style="1" customWidth="1"/>
    <col min="1822" max="1822" width="0" style="1" hidden="1" customWidth="1"/>
    <col min="1823" max="2048" width="9.140625" style="1"/>
    <col min="2049" max="2052" width="6.7109375" style="1" customWidth="1"/>
    <col min="2053" max="2053" width="4.140625" style="1" customWidth="1"/>
    <col min="2054" max="2055" width="3.85546875" style="1" customWidth="1"/>
    <col min="2056" max="2056" width="61.7109375" style="1" customWidth="1"/>
    <col min="2057" max="2057" width="17.7109375" style="1" bestFit="1" customWidth="1"/>
    <col min="2058" max="2058" width="12.7109375" style="1" customWidth="1"/>
    <col min="2059" max="2059" width="14.140625" style="1" customWidth="1"/>
    <col min="2060" max="2067" width="12.7109375" style="1" customWidth="1"/>
    <col min="2068" max="2068" width="5.42578125" style="1" customWidth="1"/>
    <col min="2069" max="2077" width="12.7109375" style="1" customWidth="1"/>
    <col min="2078" max="2078" width="0" style="1" hidden="1" customWidth="1"/>
    <col min="2079" max="2304" width="9.140625" style="1"/>
    <col min="2305" max="2308" width="6.7109375" style="1" customWidth="1"/>
    <col min="2309" max="2309" width="4.140625" style="1" customWidth="1"/>
    <col min="2310" max="2311" width="3.85546875" style="1" customWidth="1"/>
    <col min="2312" max="2312" width="61.7109375" style="1" customWidth="1"/>
    <col min="2313" max="2313" width="17.7109375" style="1" bestFit="1" customWidth="1"/>
    <col min="2314" max="2314" width="12.7109375" style="1" customWidth="1"/>
    <col min="2315" max="2315" width="14.140625" style="1" customWidth="1"/>
    <col min="2316" max="2323" width="12.7109375" style="1" customWidth="1"/>
    <col min="2324" max="2324" width="5.42578125" style="1" customWidth="1"/>
    <col min="2325" max="2333" width="12.7109375" style="1" customWidth="1"/>
    <col min="2334" max="2334" width="0" style="1" hidden="1" customWidth="1"/>
    <col min="2335" max="2560" width="9.140625" style="1"/>
    <col min="2561" max="2564" width="6.7109375" style="1" customWidth="1"/>
    <col min="2565" max="2565" width="4.140625" style="1" customWidth="1"/>
    <col min="2566" max="2567" width="3.85546875" style="1" customWidth="1"/>
    <col min="2568" max="2568" width="61.7109375" style="1" customWidth="1"/>
    <col min="2569" max="2569" width="17.7109375" style="1" bestFit="1" customWidth="1"/>
    <col min="2570" max="2570" width="12.7109375" style="1" customWidth="1"/>
    <col min="2571" max="2571" width="14.140625" style="1" customWidth="1"/>
    <col min="2572" max="2579" width="12.7109375" style="1" customWidth="1"/>
    <col min="2580" max="2580" width="5.42578125" style="1" customWidth="1"/>
    <col min="2581" max="2589" width="12.7109375" style="1" customWidth="1"/>
    <col min="2590" max="2590" width="0" style="1" hidden="1" customWidth="1"/>
    <col min="2591" max="2816" width="9.140625" style="1"/>
    <col min="2817" max="2820" width="6.7109375" style="1" customWidth="1"/>
    <col min="2821" max="2821" width="4.140625" style="1" customWidth="1"/>
    <col min="2822" max="2823" width="3.85546875" style="1" customWidth="1"/>
    <col min="2824" max="2824" width="61.7109375" style="1" customWidth="1"/>
    <col min="2825" max="2825" width="17.7109375" style="1" bestFit="1" customWidth="1"/>
    <col min="2826" max="2826" width="12.7109375" style="1" customWidth="1"/>
    <col min="2827" max="2827" width="14.140625" style="1" customWidth="1"/>
    <col min="2828" max="2835" width="12.7109375" style="1" customWidth="1"/>
    <col min="2836" max="2836" width="5.42578125" style="1" customWidth="1"/>
    <col min="2837" max="2845" width="12.7109375" style="1" customWidth="1"/>
    <col min="2846" max="2846" width="0" style="1" hidden="1" customWidth="1"/>
    <col min="2847" max="3072" width="9.140625" style="1"/>
    <col min="3073" max="3076" width="6.7109375" style="1" customWidth="1"/>
    <col min="3077" max="3077" width="4.140625" style="1" customWidth="1"/>
    <col min="3078" max="3079" width="3.85546875" style="1" customWidth="1"/>
    <col min="3080" max="3080" width="61.7109375" style="1" customWidth="1"/>
    <col min="3081" max="3081" width="17.7109375" style="1" bestFit="1" customWidth="1"/>
    <col min="3082" max="3082" width="12.7109375" style="1" customWidth="1"/>
    <col min="3083" max="3083" width="14.140625" style="1" customWidth="1"/>
    <col min="3084" max="3091" width="12.7109375" style="1" customWidth="1"/>
    <col min="3092" max="3092" width="5.42578125" style="1" customWidth="1"/>
    <col min="3093" max="3101" width="12.7109375" style="1" customWidth="1"/>
    <col min="3102" max="3102" width="0" style="1" hidden="1" customWidth="1"/>
    <col min="3103" max="3328" width="9.140625" style="1"/>
    <col min="3329" max="3332" width="6.7109375" style="1" customWidth="1"/>
    <col min="3333" max="3333" width="4.140625" style="1" customWidth="1"/>
    <col min="3334" max="3335" width="3.85546875" style="1" customWidth="1"/>
    <col min="3336" max="3336" width="61.7109375" style="1" customWidth="1"/>
    <col min="3337" max="3337" width="17.7109375" style="1" bestFit="1" customWidth="1"/>
    <col min="3338" max="3338" width="12.7109375" style="1" customWidth="1"/>
    <col min="3339" max="3339" width="14.140625" style="1" customWidth="1"/>
    <col min="3340" max="3347" width="12.7109375" style="1" customWidth="1"/>
    <col min="3348" max="3348" width="5.42578125" style="1" customWidth="1"/>
    <col min="3349" max="3357" width="12.7109375" style="1" customWidth="1"/>
    <col min="3358" max="3358" width="0" style="1" hidden="1" customWidth="1"/>
    <col min="3359" max="3584" width="9.140625" style="1"/>
    <col min="3585" max="3588" width="6.7109375" style="1" customWidth="1"/>
    <col min="3589" max="3589" width="4.140625" style="1" customWidth="1"/>
    <col min="3590" max="3591" width="3.85546875" style="1" customWidth="1"/>
    <col min="3592" max="3592" width="61.7109375" style="1" customWidth="1"/>
    <col min="3593" max="3593" width="17.7109375" style="1" bestFit="1" customWidth="1"/>
    <col min="3594" max="3594" width="12.7109375" style="1" customWidth="1"/>
    <col min="3595" max="3595" width="14.140625" style="1" customWidth="1"/>
    <col min="3596" max="3603" width="12.7109375" style="1" customWidth="1"/>
    <col min="3604" max="3604" width="5.42578125" style="1" customWidth="1"/>
    <col min="3605" max="3613" width="12.7109375" style="1" customWidth="1"/>
    <col min="3614" max="3614" width="0" style="1" hidden="1" customWidth="1"/>
    <col min="3615" max="3840" width="9.140625" style="1"/>
    <col min="3841" max="3844" width="6.7109375" style="1" customWidth="1"/>
    <col min="3845" max="3845" width="4.140625" style="1" customWidth="1"/>
    <col min="3846" max="3847" width="3.85546875" style="1" customWidth="1"/>
    <col min="3848" max="3848" width="61.7109375" style="1" customWidth="1"/>
    <col min="3849" max="3849" width="17.7109375" style="1" bestFit="1" customWidth="1"/>
    <col min="3850" max="3850" width="12.7109375" style="1" customWidth="1"/>
    <col min="3851" max="3851" width="14.140625" style="1" customWidth="1"/>
    <col min="3852" max="3859" width="12.7109375" style="1" customWidth="1"/>
    <col min="3860" max="3860" width="5.42578125" style="1" customWidth="1"/>
    <col min="3861" max="3869" width="12.7109375" style="1" customWidth="1"/>
    <col min="3870" max="3870" width="0" style="1" hidden="1" customWidth="1"/>
    <col min="3871" max="4096" width="9.140625" style="1"/>
    <col min="4097" max="4100" width="6.7109375" style="1" customWidth="1"/>
    <col min="4101" max="4101" width="4.140625" style="1" customWidth="1"/>
    <col min="4102" max="4103" width="3.85546875" style="1" customWidth="1"/>
    <col min="4104" max="4104" width="61.7109375" style="1" customWidth="1"/>
    <col min="4105" max="4105" width="17.7109375" style="1" bestFit="1" customWidth="1"/>
    <col min="4106" max="4106" width="12.7109375" style="1" customWidth="1"/>
    <col min="4107" max="4107" width="14.140625" style="1" customWidth="1"/>
    <col min="4108" max="4115" width="12.7109375" style="1" customWidth="1"/>
    <col min="4116" max="4116" width="5.42578125" style="1" customWidth="1"/>
    <col min="4117" max="4125" width="12.7109375" style="1" customWidth="1"/>
    <col min="4126" max="4126" width="0" style="1" hidden="1" customWidth="1"/>
    <col min="4127" max="4352" width="9.140625" style="1"/>
    <col min="4353" max="4356" width="6.7109375" style="1" customWidth="1"/>
    <col min="4357" max="4357" width="4.140625" style="1" customWidth="1"/>
    <col min="4358" max="4359" width="3.85546875" style="1" customWidth="1"/>
    <col min="4360" max="4360" width="61.7109375" style="1" customWidth="1"/>
    <col min="4361" max="4361" width="17.7109375" style="1" bestFit="1" customWidth="1"/>
    <col min="4362" max="4362" width="12.7109375" style="1" customWidth="1"/>
    <col min="4363" max="4363" width="14.140625" style="1" customWidth="1"/>
    <col min="4364" max="4371" width="12.7109375" style="1" customWidth="1"/>
    <col min="4372" max="4372" width="5.42578125" style="1" customWidth="1"/>
    <col min="4373" max="4381" width="12.7109375" style="1" customWidth="1"/>
    <col min="4382" max="4382" width="0" style="1" hidden="1" customWidth="1"/>
    <col min="4383" max="4608" width="9.140625" style="1"/>
    <col min="4609" max="4612" width="6.7109375" style="1" customWidth="1"/>
    <col min="4613" max="4613" width="4.140625" style="1" customWidth="1"/>
    <col min="4614" max="4615" width="3.85546875" style="1" customWidth="1"/>
    <col min="4616" max="4616" width="61.7109375" style="1" customWidth="1"/>
    <col min="4617" max="4617" width="17.7109375" style="1" bestFit="1" customWidth="1"/>
    <col min="4618" max="4618" width="12.7109375" style="1" customWidth="1"/>
    <col min="4619" max="4619" width="14.140625" style="1" customWidth="1"/>
    <col min="4620" max="4627" width="12.7109375" style="1" customWidth="1"/>
    <col min="4628" max="4628" width="5.42578125" style="1" customWidth="1"/>
    <col min="4629" max="4637" width="12.7109375" style="1" customWidth="1"/>
    <col min="4638" max="4638" width="0" style="1" hidden="1" customWidth="1"/>
    <col min="4639" max="4864" width="9.140625" style="1"/>
    <col min="4865" max="4868" width="6.7109375" style="1" customWidth="1"/>
    <col min="4869" max="4869" width="4.140625" style="1" customWidth="1"/>
    <col min="4870" max="4871" width="3.85546875" style="1" customWidth="1"/>
    <col min="4872" max="4872" width="61.7109375" style="1" customWidth="1"/>
    <col min="4873" max="4873" width="17.7109375" style="1" bestFit="1" customWidth="1"/>
    <col min="4874" max="4874" width="12.7109375" style="1" customWidth="1"/>
    <col min="4875" max="4875" width="14.140625" style="1" customWidth="1"/>
    <col min="4876" max="4883" width="12.7109375" style="1" customWidth="1"/>
    <col min="4884" max="4884" width="5.42578125" style="1" customWidth="1"/>
    <col min="4885" max="4893" width="12.7109375" style="1" customWidth="1"/>
    <col min="4894" max="4894" width="0" style="1" hidden="1" customWidth="1"/>
    <col min="4895" max="5120" width="9.140625" style="1"/>
    <col min="5121" max="5124" width="6.7109375" style="1" customWidth="1"/>
    <col min="5125" max="5125" width="4.140625" style="1" customWidth="1"/>
    <col min="5126" max="5127" width="3.85546875" style="1" customWidth="1"/>
    <col min="5128" max="5128" width="61.7109375" style="1" customWidth="1"/>
    <col min="5129" max="5129" width="17.7109375" style="1" bestFit="1" customWidth="1"/>
    <col min="5130" max="5130" width="12.7109375" style="1" customWidth="1"/>
    <col min="5131" max="5131" width="14.140625" style="1" customWidth="1"/>
    <col min="5132" max="5139" width="12.7109375" style="1" customWidth="1"/>
    <col min="5140" max="5140" width="5.42578125" style="1" customWidth="1"/>
    <col min="5141" max="5149" width="12.7109375" style="1" customWidth="1"/>
    <col min="5150" max="5150" width="0" style="1" hidden="1" customWidth="1"/>
    <col min="5151" max="5376" width="9.140625" style="1"/>
    <col min="5377" max="5380" width="6.7109375" style="1" customWidth="1"/>
    <col min="5381" max="5381" width="4.140625" style="1" customWidth="1"/>
    <col min="5382" max="5383" width="3.85546875" style="1" customWidth="1"/>
    <col min="5384" max="5384" width="61.7109375" style="1" customWidth="1"/>
    <col min="5385" max="5385" width="17.7109375" style="1" bestFit="1" customWidth="1"/>
    <col min="5386" max="5386" width="12.7109375" style="1" customWidth="1"/>
    <col min="5387" max="5387" width="14.140625" style="1" customWidth="1"/>
    <col min="5388" max="5395" width="12.7109375" style="1" customWidth="1"/>
    <col min="5396" max="5396" width="5.42578125" style="1" customWidth="1"/>
    <col min="5397" max="5405" width="12.7109375" style="1" customWidth="1"/>
    <col min="5406" max="5406" width="0" style="1" hidden="1" customWidth="1"/>
    <col min="5407" max="5632" width="9.140625" style="1"/>
    <col min="5633" max="5636" width="6.7109375" style="1" customWidth="1"/>
    <col min="5637" max="5637" width="4.140625" style="1" customWidth="1"/>
    <col min="5638" max="5639" width="3.85546875" style="1" customWidth="1"/>
    <col min="5640" max="5640" width="61.7109375" style="1" customWidth="1"/>
    <col min="5641" max="5641" width="17.7109375" style="1" bestFit="1" customWidth="1"/>
    <col min="5642" max="5642" width="12.7109375" style="1" customWidth="1"/>
    <col min="5643" max="5643" width="14.140625" style="1" customWidth="1"/>
    <col min="5644" max="5651" width="12.7109375" style="1" customWidth="1"/>
    <col min="5652" max="5652" width="5.42578125" style="1" customWidth="1"/>
    <col min="5653" max="5661" width="12.7109375" style="1" customWidth="1"/>
    <col min="5662" max="5662" width="0" style="1" hidden="1" customWidth="1"/>
    <col min="5663" max="5888" width="9.140625" style="1"/>
    <col min="5889" max="5892" width="6.7109375" style="1" customWidth="1"/>
    <col min="5893" max="5893" width="4.140625" style="1" customWidth="1"/>
    <col min="5894" max="5895" width="3.85546875" style="1" customWidth="1"/>
    <col min="5896" max="5896" width="61.7109375" style="1" customWidth="1"/>
    <col min="5897" max="5897" width="17.7109375" style="1" bestFit="1" customWidth="1"/>
    <col min="5898" max="5898" width="12.7109375" style="1" customWidth="1"/>
    <col min="5899" max="5899" width="14.140625" style="1" customWidth="1"/>
    <col min="5900" max="5907" width="12.7109375" style="1" customWidth="1"/>
    <col min="5908" max="5908" width="5.42578125" style="1" customWidth="1"/>
    <col min="5909" max="5917" width="12.7109375" style="1" customWidth="1"/>
    <col min="5918" max="5918" width="0" style="1" hidden="1" customWidth="1"/>
    <col min="5919" max="6144" width="9.140625" style="1"/>
    <col min="6145" max="6148" width="6.7109375" style="1" customWidth="1"/>
    <col min="6149" max="6149" width="4.140625" style="1" customWidth="1"/>
    <col min="6150" max="6151" width="3.85546875" style="1" customWidth="1"/>
    <col min="6152" max="6152" width="61.7109375" style="1" customWidth="1"/>
    <col min="6153" max="6153" width="17.7109375" style="1" bestFit="1" customWidth="1"/>
    <col min="6154" max="6154" width="12.7109375" style="1" customWidth="1"/>
    <col min="6155" max="6155" width="14.140625" style="1" customWidth="1"/>
    <col min="6156" max="6163" width="12.7109375" style="1" customWidth="1"/>
    <col min="6164" max="6164" width="5.42578125" style="1" customWidth="1"/>
    <col min="6165" max="6173" width="12.7109375" style="1" customWidth="1"/>
    <col min="6174" max="6174" width="0" style="1" hidden="1" customWidth="1"/>
    <col min="6175" max="6400" width="9.140625" style="1"/>
    <col min="6401" max="6404" width="6.7109375" style="1" customWidth="1"/>
    <col min="6405" max="6405" width="4.140625" style="1" customWidth="1"/>
    <col min="6406" max="6407" width="3.85546875" style="1" customWidth="1"/>
    <col min="6408" max="6408" width="61.7109375" style="1" customWidth="1"/>
    <col min="6409" max="6409" width="17.7109375" style="1" bestFit="1" customWidth="1"/>
    <col min="6410" max="6410" width="12.7109375" style="1" customWidth="1"/>
    <col min="6411" max="6411" width="14.140625" style="1" customWidth="1"/>
    <col min="6412" max="6419" width="12.7109375" style="1" customWidth="1"/>
    <col min="6420" max="6420" width="5.42578125" style="1" customWidth="1"/>
    <col min="6421" max="6429" width="12.7109375" style="1" customWidth="1"/>
    <col min="6430" max="6430" width="0" style="1" hidden="1" customWidth="1"/>
    <col min="6431" max="6656" width="9.140625" style="1"/>
    <col min="6657" max="6660" width="6.7109375" style="1" customWidth="1"/>
    <col min="6661" max="6661" width="4.140625" style="1" customWidth="1"/>
    <col min="6662" max="6663" width="3.85546875" style="1" customWidth="1"/>
    <col min="6664" max="6664" width="61.7109375" style="1" customWidth="1"/>
    <col min="6665" max="6665" width="17.7109375" style="1" bestFit="1" customWidth="1"/>
    <col min="6666" max="6666" width="12.7109375" style="1" customWidth="1"/>
    <col min="6667" max="6667" width="14.140625" style="1" customWidth="1"/>
    <col min="6668" max="6675" width="12.7109375" style="1" customWidth="1"/>
    <col min="6676" max="6676" width="5.42578125" style="1" customWidth="1"/>
    <col min="6677" max="6685" width="12.7109375" style="1" customWidth="1"/>
    <col min="6686" max="6686" width="0" style="1" hidden="1" customWidth="1"/>
    <col min="6687" max="6912" width="9.140625" style="1"/>
    <col min="6913" max="6916" width="6.7109375" style="1" customWidth="1"/>
    <col min="6917" max="6917" width="4.140625" style="1" customWidth="1"/>
    <col min="6918" max="6919" width="3.85546875" style="1" customWidth="1"/>
    <col min="6920" max="6920" width="61.7109375" style="1" customWidth="1"/>
    <col min="6921" max="6921" width="17.7109375" style="1" bestFit="1" customWidth="1"/>
    <col min="6922" max="6922" width="12.7109375" style="1" customWidth="1"/>
    <col min="6923" max="6923" width="14.140625" style="1" customWidth="1"/>
    <col min="6924" max="6931" width="12.7109375" style="1" customWidth="1"/>
    <col min="6932" max="6932" width="5.42578125" style="1" customWidth="1"/>
    <col min="6933" max="6941" width="12.7109375" style="1" customWidth="1"/>
    <col min="6942" max="6942" width="0" style="1" hidden="1" customWidth="1"/>
    <col min="6943" max="7168" width="9.140625" style="1"/>
    <col min="7169" max="7172" width="6.7109375" style="1" customWidth="1"/>
    <col min="7173" max="7173" width="4.140625" style="1" customWidth="1"/>
    <col min="7174" max="7175" width="3.85546875" style="1" customWidth="1"/>
    <col min="7176" max="7176" width="61.7109375" style="1" customWidth="1"/>
    <col min="7177" max="7177" width="17.7109375" style="1" bestFit="1" customWidth="1"/>
    <col min="7178" max="7178" width="12.7109375" style="1" customWidth="1"/>
    <col min="7179" max="7179" width="14.140625" style="1" customWidth="1"/>
    <col min="7180" max="7187" width="12.7109375" style="1" customWidth="1"/>
    <col min="7188" max="7188" width="5.42578125" style="1" customWidth="1"/>
    <col min="7189" max="7197" width="12.7109375" style="1" customWidth="1"/>
    <col min="7198" max="7198" width="0" style="1" hidden="1" customWidth="1"/>
    <col min="7199" max="7424" width="9.140625" style="1"/>
    <col min="7425" max="7428" width="6.7109375" style="1" customWidth="1"/>
    <col min="7429" max="7429" width="4.140625" style="1" customWidth="1"/>
    <col min="7430" max="7431" width="3.85546875" style="1" customWidth="1"/>
    <col min="7432" max="7432" width="61.7109375" style="1" customWidth="1"/>
    <col min="7433" max="7433" width="17.7109375" style="1" bestFit="1" customWidth="1"/>
    <col min="7434" max="7434" width="12.7109375" style="1" customWidth="1"/>
    <col min="7435" max="7435" width="14.140625" style="1" customWidth="1"/>
    <col min="7436" max="7443" width="12.7109375" style="1" customWidth="1"/>
    <col min="7444" max="7444" width="5.42578125" style="1" customWidth="1"/>
    <col min="7445" max="7453" width="12.7109375" style="1" customWidth="1"/>
    <col min="7454" max="7454" width="0" style="1" hidden="1" customWidth="1"/>
    <col min="7455" max="7680" width="9.140625" style="1"/>
    <col min="7681" max="7684" width="6.7109375" style="1" customWidth="1"/>
    <col min="7685" max="7685" width="4.140625" style="1" customWidth="1"/>
    <col min="7686" max="7687" width="3.85546875" style="1" customWidth="1"/>
    <col min="7688" max="7688" width="61.7109375" style="1" customWidth="1"/>
    <col min="7689" max="7689" width="17.7109375" style="1" bestFit="1" customWidth="1"/>
    <col min="7690" max="7690" width="12.7109375" style="1" customWidth="1"/>
    <col min="7691" max="7691" width="14.140625" style="1" customWidth="1"/>
    <col min="7692" max="7699" width="12.7109375" style="1" customWidth="1"/>
    <col min="7700" max="7700" width="5.42578125" style="1" customWidth="1"/>
    <col min="7701" max="7709" width="12.7109375" style="1" customWidth="1"/>
    <col min="7710" max="7710" width="0" style="1" hidden="1" customWidth="1"/>
    <col min="7711" max="7936" width="9.140625" style="1"/>
    <col min="7937" max="7940" width="6.7109375" style="1" customWidth="1"/>
    <col min="7941" max="7941" width="4.140625" style="1" customWidth="1"/>
    <col min="7942" max="7943" width="3.85546875" style="1" customWidth="1"/>
    <col min="7944" max="7944" width="61.7109375" style="1" customWidth="1"/>
    <col min="7945" max="7945" width="17.7109375" style="1" bestFit="1" customWidth="1"/>
    <col min="7946" max="7946" width="12.7109375" style="1" customWidth="1"/>
    <col min="7947" max="7947" width="14.140625" style="1" customWidth="1"/>
    <col min="7948" max="7955" width="12.7109375" style="1" customWidth="1"/>
    <col min="7956" max="7956" width="5.42578125" style="1" customWidth="1"/>
    <col min="7957" max="7965" width="12.7109375" style="1" customWidth="1"/>
    <col min="7966" max="7966" width="0" style="1" hidden="1" customWidth="1"/>
    <col min="7967" max="8192" width="9.140625" style="1"/>
    <col min="8193" max="8196" width="6.7109375" style="1" customWidth="1"/>
    <col min="8197" max="8197" width="4.140625" style="1" customWidth="1"/>
    <col min="8198" max="8199" width="3.85546875" style="1" customWidth="1"/>
    <col min="8200" max="8200" width="61.7109375" style="1" customWidth="1"/>
    <col min="8201" max="8201" width="17.7109375" style="1" bestFit="1" customWidth="1"/>
    <col min="8202" max="8202" width="12.7109375" style="1" customWidth="1"/>
    <col min="8203" max="8203" width="14.140625" style="1" customWidth="1"/>
    <col min="8204" max="8211" width="12.7109375" style="1" customWidth="1"/>
    <col min="8212" max="8212" width="5.42578125" style="1" customWidth="1"/>
    <col min="8213" max="8221" width="12.7109375" style="1" customWidth="1"/>
    <col min="8222" max="8222" width="0" style="1" hidden="1" customWidth="1"/>
    <col min="8223" max="8448" width="9.140625" style="1"/>
    <col min="8449" max="8452" width="6.7109375" style="1" customWidth="1"/>
    <col min="8453" max="8453" width="4.140625" style="1" customWidth="1"/>
    <col min="8454" max="8455" width="3.85546875" style="1" customWidth="1"/>
    <col min="8456" max="8456" width="61.7109375" style="1" customWidth="1"/>
    <col min="8457" max="8457" width="17.7109375" style="1" bestFit="1" customWidth="1"/>
    <col min="8458" max="8458" width="12.7109375" style="1" customWidth="1"/>
    <col min="8459" max="8459" width="14.140625" style="1" customWidth="1"/>
    <col min="8460" max="8467" width="12.7109375" style="1" customWidth="1"/>
    <col min="8468" max="8468" width="5.42578125" style="1" customWidth="1"/>
    <col min="8469" max="8477" width="12.7109375" style="1" customWidth="1"/>
    <col min="8478" max="8478" width="0" style="1" hidden="1" customWidth="1"/>
    <col min="8479" max="8704" width="9.140625" style="1"/>
    <col min="8705" max="8708" width="6.7109375" style="1" customWidth="1"/>
    <col min="8709" max="8709" width="4.140625" style="1" customWidth="1"/>
    <col min="8710" max="8711" width="3.85546875" style="1" customWidth="1"/>
    <col min="8712" max="8712" width="61.7109375" style="1" customWidth="1"/>
    <col min="8713" max="8713" width="17.7109375" style="1" bestFit="1" customWidth="1"/>
    <col min="8714" max="8714" width="12.7109375" style="1" customWidth="1"/>
    <col min="8715" max="8715" width="14.140625" style="1" customWidth="1"/>
    <col min="8716" max="8723" width="12.7109375" style="1" customWidth="1"/>
    <col min="8724" max="8724" width="5.42578125" style="1" customWidth="1"/>
    <col min="8725" max="8733" width="12.7109375" style="1" customWidth="1"/>
    <col min="8734" max="8734" width="0" style="1" hidden="1" customWidth="1"/>
    <col min="8735" max="8960" width="9.140625" style="1"/>
    <col min="8961" max="8964" width="6.7109375" style="1" customWidth="1"/>
    <col min="8965" max="8965" width="4.140625" style="1" customWidth="1"/>
    <col min="8966" max="8967" width="3.85546875" style="1" customWidth="1"/>
    <col min="8968" max="8968" width="61.7109375" style="1" customWidth="1"/>
    <col min="8969" max="8969" width="17.7109375" style="1" bestFit="1" customWidth="1"/>
    <col min="8970" max="8970" width="12.7109375" style="1" customWidth="1"/>
    <col min="8971" max="8971" width="14.140625" style="1" customWidth="1"/>
    <col min="8972" max="8979" width="12.7109375" style="1" customWidth="1"/>
    <col min="8980" max="8980" width="5.42578125" style="1" customWidth="1"/>
    <col min="8981" max="8989" width="12.7109375" style="1" customWidth="1"/>
    <col min="8990" max="8990" width="0" style="1" hidden="1" customWidth="1"/>
    <col min="8991" max="9216" width="9.140625" style="1"/>
    <col min="9217" max="9220" width="6.7109375" style="1" customWidth="1"/>
    <col min="9221" max="9221" width="4.140625" style="1" customWidth="1"/>
    <col min="9222" max="9223" width="3.85546875" style="1" customWidth="1"/>
    <col min="9224" max="9224" width="61.7109375" style="1" customWidth="1"/>
    <col min="9225" max="9225" width="17.7109375" style="1" bestFit="1" customWidth="1"/>
    <col min="9226" max="9226" width="12.7109375" style="1" customWidth="1"/>
    <col min="9227" max="9227" width="14.140625" style="1" customWidth="1"/>
    <col min="9228" max="9235" width="12.7109375" style="1" customWidth="1"/>
    <col min="9236" max="9236" width="5.42578125" style="1" customWidth="1"/>
    <col min="9237" max="9245" width="12.7109375" style="1" customWidth="1"/>
    <col min="9246" max="9246" width="0" style="1" hidden="1" customWidth="1"/>
    <col min="9247" max="9472" width="9.140625" style="1"/>
    <col min="9473" max="9476" width="6.7109375" style="1" customWidth="1"/>
    <col min="9477" max="9477" width="4.140625" style="1" customWidth="1"/>
    <col min="9478" max="9479" width="3.85546875" style="1" customWidth="1"/>
    <col min="9480" max="9480" width="61.7109375" style="1" customWidth="1"/>
    <col min="9481" max="9481" width="17.7109375" style="1" bestFit="1" customWidth="1"/>
    <col min="9482" max="9482" width="12.7109375" style="1" customWidth="1"/>
    <col min="9483" max="9483" width="14.140625" style="1" customWidth="1"/>
    <col min="9484" max="9491" width="12.7109375" style="1" customWidth="1"/>
    <col min="9492" max="9492" width="5.42578125" style="1" customWidth="1"/>
    <col min="9493" max="9501" width="12.7109375" style="1" customWidth="1"/>
    <col min="9502" max="9502" width="0" style="1" hidden="1" customWidth="1"/>
    <col min="9503" max="9728" width="9.140625" style="1"/>
    <col min="9729" max="9732" width="6.7109375" style="1" customWidth="1"/>
    <col min="9733" max="9733" width="4.140625" style="1" customWidth="1"/>
    <col min="9734" max="9735" width="3.85546875" style="1" customWidth="1"/>
    <col min="9736" max="9736" width="61.7109375" style="1" customWidth="1"/>
    <col min="9737" max="9737" width="17.7109375" style="1" bestFit="1" customWidth="1"/>
    <col min="9738" max="9738" width="12.7109375" style="1" customWidth="1"/>
    <col min="9739" max="9739" width="14.140625" style="1" customWidth="1"/>
    <col min="9740" max="9747" width="12.7109375" style="1" customWidth="1"/>
    <col min="9748" max="9748" width="5.42578125" style="1" customWidth="1"/>
    <col min="9749" max="9757" width="12.7109375" style="1" customWidth="1"/>
    <col min="9758" max="9758" width="0" style="1" hidden="1" customWidth="1"/>
    <col min="9759" max="9984" width="9.140625" style="1"/>
    <col min="9985" max="9988" width="6.7109375" style="1" customWidth="1"/>
    <col min="9989" max="9989" width="4.140625" style="1" customWidth="1"/>
    <col min="9990" max="9991" width="3.85546875" style="1" customWidth="1"/>
    <col min="9992" max="9992" width="61.7109375" style="1" customWidth="1"/>
    <col min="9993" max="9993" width="17.7109375" style="1" bestFit="1" customWidth="1"/>
    <col min="9994" max="9994" width="12.7109375" style="1" customWidth="1"/>
    <col min="9995" max="9995" width="14.140625" style="1" customWidth="1"/>
    <col min="9996" max="10003" width="12.7109375" style="1" customWidth="1"/>
    <col min="10004" max="10004" width="5.42578125" style="1" customWidth="1"/>
    <col min="10005" max="10013" width="12.7109375" style="1" customWidth="1"/>
    <col min="10014" max="10014" width="0" style="1" hidden="1" customWidth="1"/>
    <col min="10015" max="10240" width="9.140625" style="1"/>
    <col min="10241" max="10244" width="6.7109375" style="1" customWidth="1"/>
    <col min="10245" max="10245" width="4.140625" style="1" customWidth="1"/>
    <col min="10246" max="10247" width="3.85546875" style="1" customWidth="1"/>
    <col min="10248" max="10248" width="61.7109375" style="1" customWidth="1"/>
    <col min="10249" max="10249" width="17.7109375" style="1" bestFit="1" customWidth="1"/>
    <col min="10250" max="10250" width="12.7109375" style="1" customWidth="1"/>
    <col min="10251" max="10251" width="14.140625" style="1" customWidth="1"/>
    <col min="10252" max="10259" width="12.7109375" style="1" customWidth="1"/>
    <col min="10260" max="10260" width="5.42578125" style="1" customWidth="1"/>
    <col min="10261" max="10269" width="12.7109375" style="1" customWidth="1"/>
    <col min="10270" max="10270" width="0" style="1" hidden="1" customWidth="1"/>
    <col min="10271" max="10496" width="9.140625" style="1"/>
    <col min="10497" max="10500" width="6.7109375" style="1" customWidth="1"/>
    <col min="10501" max="10501" width="4.140625" style="1" customWidth="1"/>
    <col min="10502" max="10503" width="3.85546875" style="1" customWidth="1"/>
    <col min="10504" max="10504" width="61.7109375" style="1" customWidth="1"/>
    <col min="10505" max="10505" width="17.7109375" style="1" bestFit="1" customWidth="1"/>
    <col min="10506" max="10506" width="12.7109375" style="1" customWidth="1"/>
    <col min="10507" max="10507" width="14.140625" style="1" customWidth="1"/>
    <col min="10508" max="10515" width="12.7109375" style="1" customWidth="1"/>
    <col min="10516" max="10516" width="5.42578125" style="1" customWidth="1"/>
    <col min="10517" max="10525" width="12.7109375" style="1" customWidth="1"/>
    <col min="10526" max="10526" width="0" style="1" hidden="1" customWidth="1"/>
    <col min="10527" max="10752" width="9.140625" style="1"/>
    <col min="10753" max="10756" width="6.7109375" style="1" customWidth="1"/>
    <col min="10757" max="10757" width="4.140625" style="1" customWidth="1"/>
    <col min="10758" max="10759" width="3.85546875" style="1" customWidth="1"/>
    <col min="10760" max="10760" width="61.7109375" style="1" customWidth="1"/>
    <col min="10761" max="10761" width="17.7109375" style="1" bestFit="1" customWidth="1"/>
    <col min="10762" max="10762" width="12.7109375" style="1" customWidth="1"/>
    <col min="10763" max="10763" width="14.140625" style="1" customWidth="1"/>
    <col min="10764" max="10771" width="12.7109375" style="1" customWidth="1"/>
    <col min="10772" max="10772" width="5.42578125" style="1" customWidth="1"/>
    <col min="10773" max="10781" width="12.7109375" style="1" customWidth="1"/>
    <col min="10782" max="10782" width="0" style="1" hidden="1" customWidth="1"/>
    <col min="10783" max="11008" width="9.140625" style="1"/>
    <col min="11009" max="11012" width="6.7109375" style="1" customWidth="1"/>
    <col min="11013" max="11013" width="4.140625" style="1" customWidth="1"/>
    <col min="11014" max="11015" width="3.85546875" style="1" customWidth="1"/>
    <col min="11016" max="11016" width="61.7109375" style="1" customWidth="1"/>
    <col min="11017" max="11017" width="17.7109375" style="1" bestFit="1" customWidth="1"/>
    <col min="11018" max="11018" width="12.7109375" style="1" customWidth="1"/>
    <col min="11019" max="11019" width="14.140625" style="1" customWidth="1"/>
    <col min="11020" max="11027" width="12.7109375" style="1" customWidth="1"/>
    <col min="11028" max="11028" width="5.42578125" style="1" customWidth="1"/>
    <col min="11029" max="11037" width="12.7109375" style="1" customWidth="1"/>
    <col min="11038" max="11038" width="0" style="1" hidden="1" customWidth="1"/>
    <col min="11039" max="11264" width="9.140625" style="1"/>
    <col min="11265" max="11268" width="6.7109375" style="1" customWidth="1"/>
    <col min="11269" max="11269" width="4.140625" style="1" customWidth="1"/>
    <col min="11270" max="11271" width="3.85546875" style="1" customWidth="1"/>
    <col min="11272" max="11272" width="61.7109375" style="1" customWidth="1"/>
    <col min="11273" max="11273" width="17.7109375" style="1" bestFit="1" customWidth="1"/>
    <col min="11274" max="11274" width="12.7109375" style="1" customWidth="1"/>
    <col min="11275" max="11275" width="14.140625" style="1" customWidth="1"/>
    <col min="11276" max="11283" width="12.7109375" style="1" customWidth="1"/>
    <col min="11284" max="11284" width="5.42578125" style="1" customWidth="1"/>
    <col min="11285" max="11293" width="12.7109375" style="1" customWidth="1"/>
    <col min="11294" max="11294" width="0" style="1" hidden="1" customWidth="1"/>
    <col min="11295" max="11520" width="9.140625" style="1"/>
    <col min="11521" max="11524" width="6.7109375" style="1" customWidth="1"/>
    <col min="11525" max="11525" width="4.140625" style="1" customWidth="1"/>
    <col min="11526" max="11527" width="3.85546875" style="1" customWidth="1"/>
    <col min="11528" max="11528" width="61.7109375" style="1" customWidth="1"/>
    <col min="11529" max="11529" width="17.7109375" style="1" bestFit="1" customWidth="1"/>
    <col min="11530" max="11530" width="12.7109375" style="1" customWidth="1"/>
    <col min="11531" max="11531" width="14.140625" style="1" customWidth="1"/>
    <col min="11532" max="11539" width="12.7109375" style="1" customWidth="1"/>
    <col min="11540" max="11540" width="5.42578125" style="1" customWidth="1"/>
    <col min="11541" max="11549" width="12.7109375" style="1" customWidth="1"/>
    <col min="11550" max="11550" width="0" style="1" hidden="1" customWidth="1"/>
    <col min="11551" max="11776" width="9.140625" style="1"/>
    <col min="11777" max="11780" width="6.7109375" style="1" customWidth="1"/>
    <col min="11781" max="11781" width="4.140625" style="1" customWidth="1"/>
    <col min="11782" max="11783" width="3.85546875" style="1" customWidth="1"/>
    <col min="11784" max="11784" width="61.7109375" style="1" customWidth="1"/>
    <col min="11785" max="11785" width="17.7109375" style="1" bestFit="1" customWidth="1"/>
    <col min="11786" max="11786" width="12.7109375" style="1" customWidth="1"/>
    <col min="11787" max="11787" width="14.140625" style="1" customWidth="1"/>
    <col min="11788" max="11795" width="12.7109375" style="1" customWidth="1"/>
    <col min="11796" max="11796" width="5.42578125" style="1" customWidth="1"/>
    <col min="11797" max="11805" width="12.7109375" style="1" customWidth="1"/>
    <col min="11806" max="11806" width="0" style="1" hidden="1" customWidth="1"/>
    <col min="11807" max="12032" width="9.140625" style="1"/>
    <col min="12033" max="12036" width="6.7109375" style="1" customWidth="1"/>
    <col min="12037" max="12037" width="4.140625" style="1" customWidth="1"/>
    <col min="12038" max="12039" width="3.85546875" style="1" customWidth="1"/>
    <col min="12040" max="12040" width="61.7109375" style="1" customWidth="1"/>
    <col min="12041" max="12041" width="17.7109375" style="1" bestFit="1" customWidth="1"/>
    <col min="12042" max="12042" width="12.7109375" style="1" customWidth="1"/>
    <col min="12043" max="12043" width="14.140625" style="1" customWidth="1"/>
    <col min="12044" max="12051" width="12.7109375" style="1" customWidth="1"/>
    <col min="12052" max="12052" width="5.42578125" style="1" customWidth="1"/>
    <col min="12053" max="12061" width="12.7109375" style="1" customWidth="1"/>
    <col min="12062" max="12062" width="0" style="1" hidden="1" customWidth="1"/>
    <col min="12063" max="12288" width="9.140625" style="1"/>
    <col min="12289" max="12292" width="6.7109375" style="1" customWidth="1"/>
    <col min="12293" max="12293" width="4.140625" style="1" customWidth="1"/>
    <col min="12294" max="12295" width="3.85546875" style="1" customWidth="1"/>
    <col min="12296" max="12296" width="61.7109375" style="1" customWidth="1"/>
    <col min="12297" max="12297" width="17.7109375" style="1" bestFit="1" customWidth="1"/>
    <col min="12298" max="12298" width="12.7109375" style="1" customWidth="1"/>
    <col min="12299" max="12299" width="14.140625" style="1" customWidth="1"/>
    <col min="12300" max="12307" width="12.7109375" style="1" customWidth="1"/>
    <col min="12308" max="12308" width="5.42578125" style="1" customWidth="1"/>
    <col min="12309" max="12317" width="12.7109375" style="1" customWidth="1"/>
    <col min="12318" max="12318" width="0" style="1" hidden="1" customWidth="1"/>
    <col min="12319" max="12544" width="9.140625" style="1"/>
    <col min="12545" max="12548" width="6.7109375" style="1" customWidth="1"/>
    <col min="12549" max="12549" width="4.140625" style="1" customWidth="1"/>
    <col min="12550" max="12551" width="3.85546875" style="1" customWidth="1"/>
    <col min="12552" max="12552" width="61.7109375" style="1" customWidth="1"/>
    <col min="12553" max="12553" width="17.7109375" style="1" bestFit="1" customWidth="1"/>
    <col min="12554" max="12554" width="12.7109375" style="1" customWidth="1"/>
    <col min="12555" max="12555" width="14.140625" style="1" customWidth="1"/>
    <col min="12556" max="12563" width="12.7109375" style="1" customWidth="1"/>
    <col min="12564" max="12564" width="5.42578125" style="1" customWidth="1"/>
    <col min="12565" max="12573" width="12.7109375" style="1" customWidth="1"/>
    <col min="12574" max="12574" width="0" style="1" hidden="1" customWidth="1"/>
    <col min="12575" max="12800" width="9.140625" style="1"/>
    <col min="12801" max="12804" width="6.7109375" style="1" customWidth="1"/>
    <col min="12805" max="12805" width="4.140625" style="1" customWidth="1"/>
    <col min="12806" max="12807" width="3.85546875" style="1" customWidth="1"/>
    <col min="12808" max="12808" width="61.7109375" style="1" customWidth="1"/>
    <col min="12809" max="12809" width="17.7109375" style="1" bestFit="1" customWidth="1"/>
    <col min="12810" max="12810" width="12.7109375" style="1" customWidth="1"/>
    <col min="12811" max="12811" width="14.140625" style="1" customWidth="1"/>
    <col min="12812" max="12819" width="12.7109375" style="1" customWidth="1"/>
    <col min="12820" max="12820" width="5.42578125" style="1" customWidth="1"/>
    <col min="12821" max="12829" width="12.7109375" style="1" customWidth="1"/>
    <col min="12830" max="12830" width="0" style="1" hidden="1" customWidth="1"/>
    <col min="12831" max="13056" width="9.140625" style="1"/>
    <col min="13057" max="13060" width="6.7109375" style="1" customWidth="1"/>
    <col min="13061" max="13061" width="4.140625" style="1" customWidth="1"/>
    <col min="13062" max="13063" width="3.85546875" style="1" customWidth="1"/>
    <col min="13064" max="13064" width="61.7109375" style="1" customWidth="1"/>
    <col min="13065" max="13065" width="17.7109375" style="1" bestFit="1" customWidth="1"/>
    <col min="13066" max="13066" width="12.7109375" style="1" customWidth="1"/>
    <col min="13067" max="13067" width="14.140625" style="1" customWidth="1"/>
    <col min="13068" max="13075" width="12.7109375" style="1" customWidth="1"/>
    <col min="13076" max="13076" width="5.42578125" style="1" customWidth="1"/>
    <col min="13077" max="13085" width="12.7109375" style="1" customWidth="1"/>
    <col min="13086" max="13086" width="0" style="1" hidden="1" customWidth="1"/>
    <col min="13087" max="13312" width="9.140625" style="1"/>
    <col min="13313" max="13316" width="6.7109375" style="1" customWidth="1"/>
    <col min="13317" max="13317" width="4.140625" style="1" customWidth="1"/>
    <col min="13318" max="13319" width="3.85546875" style="1" customWidth="1"/>
    <col min="13320" max="13320" width="61.7109375" style="1" customWidth="1"/>
    <col min="13321" max="13321" width="17.7109375" style="1" bestFit="1" customWidth="1"/>
    <col min="13322" max="13322" width="12.7109375" style="1" customWidth="1"/>
    <col min="13323" max="13323" width="14.140625" style="1" customWidth="1"/>
    <col min="13324" max="13331" width="12.7109375" style="1" customWidth="1"/>
    <col min="13332" max="13332" width="5.42578125" style="1" customWidth="1"/>
    <col min="13333" max="13341" width="12.7109375" style="1" customWidth="1"/>
    <col min="13342" max="13342" width="0" style="1" hidden="1" customWidth="1"/>
    <col min="13343" max="13568" width="9.140625" style="1"/>
    <col min="13569" max="13572" width="6.7109375" style="1" customWidth="1"/>
    <col min="13573" max="13573" width="4.140625" style="1" customWidth="1"/>
    <col min="13574" max="13575" width="3.85546875" style="1" customWidth="1"/>
    <col min="13576" max="13576" width="61.7109375" style="1" customWidth="1"/>
    <col min="13577" max="13577" width="17.7109375" style="1" bestFit="1" customWidth="1"/>
    <col min="13578" max="13578" width="12.7109375" style="1" customWidth="1"/>
    <col min="13579" max="13579" width="14.140625" style="1" customWidth="1"/>
    <col min="13580" max="13587" width="12.7109375" style="1" customWidth="1"/>
    <col min="13588" max="13588" width="5.42578125" style="1" customWidth="1"/>
    <col min="13589" max="13597" width="12.7109375" style="1" customWidth="1"/>
    <col min="13598" max="13598" width="0" style="1" hidden="1" customWidth="1"/>
    <col min="13599" max="13824" width="9.140625" style="1"/>
    <col min="13825" max="13828" width="6.7109375" style="1" customWidth="1"/>
    <col min="13829" max="13829" width="4.140625" style="1" customWidth="1"/>
    <col min="13830" max="13831" width="3.85546875" style="1" customWidth="1"/>
    <col min="13832" max="13832" width="61.7109375" style="1" customWidth="1"/>
    <col min="13833" max="13833" width="17.7109375" style="1" bestFit="1" customWidth="1"/>
    <col min="13834" max="13834" width="12.7109375" style="1" customWidth="1"/>
    <col min="13835" max="13835" width="14.140625" style="1" customWidth="1"/>
    <col min="13836" max="13843" width="12.7109375" style="1" customWidth="1"/>
    <col min="13844" max="13844" width="5.42578125" style="1" customWidth="1"/>
    <col min="13845" max="13853" width="12.7109375" style="1" customWidth="1"/>
    <col min="13854" max="13854" width="0" style="1" hidden="1" customWidth="1"/>
    <col min="13855" max="14080" width="9.140625" style="1"/>
    <col min="14081" max="14084" width="6.7109375" style="1" customWidth="1"/>
    <col min="14085" max="14085" width="4.140625" style="1" customWidth="1"/>
    <col min="14086" max="14087" width="3.85546875" style="1" customWidth="1"/>
    <col min="14088" max="14088" width="61.7109375" style="1" customWidth="1"/>
    <col min="14089" max="14089" width="17.7109375" style="1" bestFit="1" customWidth="1"/>
    <col min="14090" max="14090" width="12.7109375" style="1" customWidth="1"/>
    <col min="14091" max="14091" width="14.140625" style="1" customWidth="1"/>
    <col min="14092" max="14099" width="12.7109375" style="1" customWidth="1"/>
    <col min="14100" max="14100" width="5.42578125" style="1" customWidth="1"/>
    <col min="14101" max="14109" width="12.7109375" style="1" customWidth="1"/>
    <col min="14110" max="14110" width="0" style="1" hidden="1" customWidth="1"/>
    <col min="14111" max="14336" width="9.140625" style="1"/>
    <col min="14337" max="14340" width="6.7109375" style="1" customWidth="1"/>
    <col min="14341" max="14341" width="4.140625" style="1" customWidth="1"/>
    <col min="14342" max="14343" width="3.85546875" style="1" customWidth="1"/>
    <col min="14344" max="14344" width="61.7109375" style="1" customWidth="1"/>
    <col min="14345" max="14345" width="17.7109375" style="1" bestFit="1" customWidth="1"/>
    <col min="14346" max="14346" width="12.7109375" style="1" customWidth="1"/>
    <col min="14347" max="14347" width="14.140625" style="1" customWidth="1"/>
    <col min="14348" max="14355" width="12.7109375" style="1" customWidth="1"/>
    <col min="14356" max="14356" width="5.42578125" style="1" customWidth="1"/>
    <col min="14357" max="14365" width="12.7109375" style="1" customWidth="1"/>
    <col min="14366" max="14366" width="0" style="1" hidden="1" customWidth="1"/>
    <col min="14367" max="14592" width="9.140625" style="1"/>
    <col min="14593" max="14596" width="6.7109375" style="1" customWidth="1"/>
    <col min="14597" max="14597" width="4.140625" style="1" customWidth="1"/>
    <col min="14598" max="14599" width="3.85546875" style="1" customWidth="1"/>
    <col min="14600" max="14600" width="61.7109375" style="1" customWidth="1"/>
    <col min="14601" max="14601" width="17.7109375" style="1" bestFit="1" customWidth="1"/>
    <col min="14602" max="14602" width="12.7109375" style="1" customWidth="1"/>
    <col min="14603" max="14603" width="14.140625" style="1" customWidth="1"/>
    <col min="14604" max="14611" width="12.7109375" style="1" customWidth="1"/>
    <col min="14612" max="14612" width="5.42578125" style="1" customWidth="1"/>
    <col min="14613" max="14621" width="12.7109375" style="1" customWidth="1"/>
    <col min="14622" max="14622" width="0" style="1" hidden="1" customWidth="1"/>
    <col min="14623" max="14848" width="9.140625" style="1"/>
    <col min="14849" max="14852" width="6.7109375" style="1" customWidth="1"/>
    <col min="14853" max="14853" width="4.140625" style="1" customWidth="1"/>
    <col min="14854" max="14855" width="3.85546875" style="1" customWidth="1"/>
    <col min="14856" max="14856" width="61.7109375" style="1" customWidth="1"/>
    <col min="14857" max="14857" width="17.7109375" style="1" bestFit="1" customWidth="1"/>
    <col min="14858" max="14858" width="12.7109375" style="1" customWidth="1"/>
    <col min="14859" max="14859" width="14.140625" style="1" customWidth="1"/>
    <col min="14860" max="14867" width="12.7109375" style="1" customWidth="1"/>
    <col min="14868" max="14868" width="5.42578125" style="1" customWidth="1"/>
    <col min="14869" max="14877" width="12.7109375" style="1" customWidth="1"/>
    <col min="14878" max="14878" width="0" style="1" hidden="1" customWidth="1"/>
    <col min="14879" max="15104" width="9.140625" style="1"/>
    <col min="15105" max="15108" width="6.7109375" style="1" customWidth="1"/>
    <col min="15109" max="15109" width="4.140625" style="1" customWidth="1"/>
    <col min="15110" max="15111" width="3.85546875" style="1" customWidth="1"/>
    <col min="15112" max="15112" width="61.7109375" style="1" customWidth="1"/>
    <col min="15113" max="15113" width="17.7109375" style="1" bestFit="1" customWidth="1"/>
    <col min="15114" max="15114" width="12.7109375" style="1" customWidth="1"/>
    <col min="15115" max="15115" width="14.140625" style="1" customWidth="1"/>
    <col min="15116" max="15123" width="12.7109375" style="1" customWidth="1"/>
    <col min="15124" max="15124" width="5.42578125" style="1" customWidth="1"/>
    <col min="15125" max="15133" width="12.7109375" style="1" customWidth="1"/>
    <col min="15134" max="15134" width="0" style="1" hidden="1" customWidth="1"/>
    <col min="15135" max="15360" width="9.140625" style="1"/>
    <col min="15361" max="15364" width="6.7109375" style="1" customWidth="1"/>
    <col min="15365" max="15365" width="4.140625" style="1" customWidth="1"/>
    <col min="15366" max="15367" width="3.85546875" style="1" customWidth="1"/>
    <col min="15368" max="15368" width="61.7109375" style="1" customWidth="1"/>
    <col min="15369" max="15369" width="17.7109375" style="1" bestFit="1" customWidth="1"/>
    <col min="15370" max="15370" width="12.7109375" style="1" customWidth="1"/>
    <col min="15371" max="15371" width="14.140625" style="1" customWidth="1"/>
    <col min="15372" max="15379" width="12.7109375" style="1" customWidth="1"/>
    <col min="15380" max="15380" width="5.42578125" style="1" customWidth="1"/>
    <col min="15381" max="15389" width="12.7109375" style="1" customWidth="1"/>
    <col min="15390" max="15390" width="0" style="1" hidden="1" customWidth="1"/>
    <col min="15391" max="15616" width="9.140625" style="1"/>
    <col min="15617" max="15620" width="6.7109375" style="1" customWidth="1"/>
    <col min="15621" max="15621" width="4.140625" style="1" customWidth="1"/>
    <col min="15622" max="15623" width="3.85546875" style="1" customWidth="1"/>
    <col min="15624" max="15624" width="61.7109375" style="1" customWidth="1"/>
    <col min="15625" max="15625" width="17.7109375" style="1" bestFit="1" customWidth="1"/>
    <col min="15626" max="15626" width="12.7109375" style="1" customWidth="1"/>
    <col min="15627" max="15627" width="14.140625" style="1" customWidth="1"/>
    <col min="15628" max="15635" width="12.7109375" style="1" customWidth="1"/>
    <col min="15636" max="15636" width="5.42578125" style="1" customWidth="1"/>
    <col min="15637" max="15645" width="12.7109375" style="1" customWidth="1"/>
    <col min="15646" max="15646" width="0" style="1" hidden="1" customWidth="1"/>
    <col min="15647" max="15872" width="9.140625" style="1"/>
    <col min="15873" max="15876" width="6.7109375" style="1" customWidth="1"/>
    <col min="15877" max="15877" width="4.140625" style="1" customWidth="1"/>
    <col min="15878" max="15879" width="3.85546875" style="1" customWidth="1"/>
    <col min="15880" max="15880" width="61.7109375" style="1" customWidth="1"/>
    <col min="15881" max="15881" width="17.7109375" style="1" bestFit="1" customWidth="1"/>
    <col min="15882" max="15882" width="12.7109375" style="1" customWidth="1"/>
    <col min="15883" max="15883" width="14.140625" style="1" customWidth="1"/>
    <col min="15884" max="15891" width="12.7109375" style="1" customWidth="1"/>
    <col min="15892" max="15892" width="5.42578125" style="1" customWidth="1"/>
    <col min="15893" max="15901" width="12.7109375" style="1" customWidth="1"/>
    <col min="15902" max="15902" width="0" style="1" hidden="1" customWidth="1"/>
    <col min="15903" max="16128" width="9.140625" style="1"/>
    <col min="16129" max="16132" width="6.7109375" style="1" customWidth="1"/>
    <col min="16133" max="16133" width="4.140625" style="1" customWidth="1"/>
    <col min="16134" max="16135" width="3.85546875" style="1" customWidth="1"/>
    <col min="16136" max="16136" width="61.7109375" style="1" customWidth="1"/>
    <col min="16137" max="16137" width="17.7109375" style="1" bestFit="1" customWidth="1"/>
    <col min="16138" max="16138" width="12.7109375" style="1" customWidth="1"/>
    <col min="16139" max="16139" width="14.140625" style="1" customWidth="1"/>
    <col min="16140" max="16147" width="12.7109375" style="1" customWidth="1"/>
    <col min="16148" max="16148" width="5.42578125" style="1" customWidth="1"/>
    <col min="16149" max="16157" width="12.7109375" style="1" customWidth="1"/>
    <col min="16158" max="16158" width="0" style="1" hidden="1" customWidth="1"/>
    <col min="16159" max="16384" width="9.140625" style="1"/>
  </cols>
  <sheetData>
    <row r="1" spans="1:30" ht="7.5" customHeight="1" x14ac:dyDescent="0.2"/>
    <row r="2" spans="1:30" ht="27.75" customHeight="1" x14ac:dyDescent="0.2">
      <c r="A2" s="531" t="s">
        <v>0</v>
      </c>
      <c r="B2" s="531" t="s">
        <v>1</v>
      </c>
      <c r="C2" s="531" t="s">
        <v>2</v>
      </c>
      <c r="D2" s="531" t="s">
        <v>3</v>
      </c>
      <c r="E2" s="532" t="s">
        <v>4</v>
      </c>
      <c r="F2" s="533"/>
      <c r="G2" s="533"/>
      <c r="H2" s="533"/>
      <c r="I2" s="534"/>
      <c r="J2" s="529" t="s">
        <v>5</v>
      </c>
      <c r="K2" s="529"/>
      <c r="L2" s="529"/>
      <c r="M2" s="529"/>
      <c r="N2" s="529"/>
      <c r="O2" s="529"/>
      <c r="P2" s="529"/>
      <c r="Q2" s="529"/>
      <c r="R2" s="529"/>
      <c r="S2" s="529"/>
      <c r="U2" s="529" t="s">
        <v>6</v>
      </c>
      <c r="V2" s="529"/>
      <c r="W2" s="529"/>
      <c r="X2" s="529"/>
      <c r="Y2" s="529"/>
      <c r="Z2" s="529"/>
      <c r="AA2" s="529"/>
      <c r="AB2" s="529"/>
      <c r="AC2" s="529"/>
      <c r="AD2" s="11"/>
    </row>
    <row r="3" spans="1:30" ht="22.5" customHeight="1" x14ac:dyDescent="0.2">
      <c r="A3" s="531"/>
      <c r="B3" s="531"/>
      <c r="C3" s="531"/>
      <c r="D3" s="531"/>
      <c r="E3" s="535"/>
      <c r="F3" s="536"/>
      <c r="G3" s="536"/>
      <c r="H3" s="536"/>
      <c r="I3" s="537"/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3" t="s">
        <v>16</v>
      </c>
      <c r="U3" s="14" t="s">
        <v>17</v>
      </c>
      <c r="V3" s="14" t="s">
        <v>18</v>
      </c>
      <c r="W3" s="14" t="s">
        <v>19</v>
      </c>
      <c r="X3" s="14" t="s">
        <v>20</v>
      </c>
      <c r="Y3" s="14" t="s">
        <v>21</v>
      </c>
      <c r="Z3" s="14" t="s">
        <v>22</v>
      </c>
      <c r="AA3" s="14" t="s">
        <v>23</v>
      </c>
      <c r="AB3" s="14" t="s">
        <v>24</v>
      </c>
      <c r="AC3" s="15" t="s">
        <v>25</v>
      </c>
      <c r="AD3" s="14" t="s">
        <v>26</v>
      </c>
    </row>
    <row r="4" spans="1:30" s="18" customFormat="1" ht="95.25" customHeight="1" x14ac:dyDescent="0.2">
      <c r="A4" s="531"/>
      <c r="B4" s="531"/>
      <c r="C4" s="531"/>
      <c r="D4" s="531"/>
      <c r="E4" s="538"/>
      <c r="F4" s="539"/>
      <c r="G4" s="539"/>
      <c r="H4" s="539"/>
      <c r="I4" s="540"/>
      <c r="J4" s="16" t="s">
        <v>27</v>
      </c>
      <c r="K4" s="16" t="s">
        <v>28</v>
      </c>
      <c r="L4" s="16" t="s">
        <v>29</v>
      </c>
      <c r="M4" s="16" t="s">
        <v>30</v>
      </c>
      <c r="N4" s="16" t="s">
        <v>31</v>
      </c>
      <c r="O4" s="16" t="s">
        <v>32</v>
      </c>
      <c r="P4" s="16" t="s">
        <v>33</v>
      </c>
      <c r="Q4" s="16" t="s">
        <v>34</v>
      </c>
      <c r="R4" s="16" t="s">
        <v>208</v>
      </c>
      <c r="S4" s="17" t="s">
        <v>36</v>
      </c>
      <c r="U4" s="16" t="s">
        <v>37</v>
      </c>
      <c r="V4" s="16" t="s">
        <v>38</v>
      </c>
      <c r="W4" s="16" t="s">
        <v>39</v>
      </c>
      <c r="X4" s="16" t="s">
        <v>40</v>
      </c>
      <c r="Y4" s="16" t="s">
        <v>41</v>
      </c>
      <c r="Z4" s="16" t="s">
        <v>42</v>
      </c>
      <c r="AA4" s="16" t="s">
        <v>43</v>
      </c>
      <c r="AB4" s="16" t="s">
        <v>44</v>
      </c>
      <c r="AC4" s="17" t="s">
        <v>45</v>
      </c>
      <c r="AD4" s="16" t="s">
        <v>60</v>
      </c>
    </row>
    <row r="5" spans="1:30" s="29" customFormat="1" ht="26.25" customHeight="1" x14ac:dyDescent="0.2">
      <c r="A5" s="22" t="s">
        <v>7</v>
      </c>
      <c r="B5" s="23"/>
      <c r="C5" s="23"/>
      <c r="D5" s="23"/>
      <c r="E5" s="24" t="s">
        <v>61</v>
      </c>
      <c r="F5" s="25"/>
      <c r="G5" s="25"/>
      <c r="H5" s="26"/>
      <c r="I5" s="26"/>
      <c r="J5" s="27"/>
      <c r="K5" s="27"/>
      <c r="L5" s="27"/>
      <c r="M5" s="27"/>
      <c r="N5" s="27"/>
      <c r="O5" s="27"/>
      <c r="P5" s="27"/>
      <c r="Q5" s="27"/>
      <c r="R5" s="27"/>
      <c r="S5" s="28"/>
      <c r="U5" s="30"/>
      <c r="V5" s="27"/>
      <c r="W5" s="27"/>
      <c r="X5" s="27"/>
      <c r="Y5" s="27"/>
      <c r="Z5" s="27"/>
      <c r="AA5" s="27"/>
      <c r="AB5" s="27"/>
      <c r="AC5" s="31"/>
      <c r="AD5" s="32"/>
    </row>
    <row r="6" spans="1:30" s="18" customFormat="1" ht="29.25" customHeight="1" x14ac:dyDescent="0.2">
      <c r="A6" s="33"/>
      <c r="B6" s="33"/>
      <c r="C6" s="34" t="s">
        <v>7</v>
      </c>
      <c r="D6" s="33"/>
      <c r="E6" s="35"/>
      <c r="F6" s="36" t="s">
        <v>47</v>
      </c>
      <c r="G6" s="36"/>
      <c r="H6" s="37"/>
      <c r="I6" s="37"/>
      <c r="J6" s="27"/>
      <c r="K6" s="27"/>
      <c r="L6" s="27"/>
      <c r="M6" s="27"/>
      <c r="N6" s="27"/>
      <c r="O6" s="27"/>
      <c r="P6" s="27"/>
      <c r="Q6" s="27"/>
      <c r="R6" s="27"/>
      <c r="S6" s="28"/>
      <c r="U6" s="30"/>
      <c r="V6" s="27"/>
      <c r="W6" s="27"/>
      <c r="X6" s="27"/>
      <c r="Y6" s="27"/>
      <c r="Z6" s="27"/>
      <c r="AA6" s="27"/>
      <c r="AB6" s="27"/>
      <c r="AC6" s="31"/>
      <c r="AD6" s="32"/>
    </row>
    <row r="7" spans="1:30" s="18" customFormat="1" ht="24" customHeight="1" thickBot="1" x14ac:dyDescent="0.25">
      <c r="A7" s="33"/>
      <c r="B7" s="33"/>
      <c r="C7" s="33"/>
      <c r="D7" s="34" t="s">
        <v>7</v>
      </c>
      <c r="G7" s="38" t="s">
        <v>48</v>
      </c>
      <c r="I7" s="39"/>
      <c r="J7" s="40"/>
      <c r="K7" s="40"/>
      <c r="L7" s="40"/>
      <c r="M7" s="40"/>
      <c r="N7" s="40"/>
      <c r="O7" s="40"/>
      <c r="P7" s="40"/>
      <c r="Q7" s="40"/>
      <c r="R7" s="40"/>
      <c r="S7" s="41"/>
      <c r="U7" s="30"/>
      <c r="V7" s="27"/>
      <c r="W7" s="27"/>
      <c r="X7" s="27"/>
      <c r="Y7" s="27"/>
      <c r="Z7" s="27"/>
      <c r="AA7" s="27"/>
      <c r="AB7" s="27"/>
      <c r="AC7" s="31"/>
      <c r="AD7" s="41"/>
    </row>
    <row r="8" spans="1:30" s="50" customFormat="1" ht="20.100000000000001" customHeight="1" thickTop="1" thickBot="1" x14ac:dyDescent="0.25">
      <c r="A8" s="62"/>
      <c r="B8" s="162" t="s">
        <v>7</v>
      </c>
      <c r="C8" s="42"/>
      <c r="D8" s="44"/>
      <c r="E8" s="44"/>
      <c r="F8" s="45"/>
      <c r="G8" s="45"/>
      <c r="H8" s="155" t="s">
        <v>62</v>
      </c>
      <c r="I8" s="78" t="s">
        <v>49</v>
      </c>
      <c r="J8" s="156"/>
      <c r="K8" s="156"/>
      <c r="L8" s="156">
        <v>1930</v>
      </c>
      <c r="M8" s="156"/>
      <c r="N8" s="156"/>
      <c r="O8" s="156"/>
      <c r="P8" s="156"/>
      <c r="Q8" s="156"/>
      <c r="R8" s="156"/>
      <c r="S8" s="49">
        <f t="shared" ref="S8:S59" si="0">SUM(J8:R8)</f>
        <v>1930</v>
      </c>
      <c r="U8" s="156"/>
      <c r="V8" s="156"/>
      <c r="W8" s="42"/>
      <c r="X8" s="156"/>
      <c r="Y8" s="156"/>
      <c r="Z8" s="156"/>
      <c r="AA8" s="156"/>
      <c r="AB8" s="156"/>
      <c r="AC8" s="49">
        <f>SUM(U8:AB8)</f>
        <v>0</v>
      </c>
      <c r="AD8" s="70"/>
    </row>
    <row r="9" spans="1:30" s="50" customFormat="1" ht="20.100000000000001" customHeight="1" thickTop="1" thickBot="1" x14ac:dyDescent="0.25">
      <c r="A9" s="62"/>
      <c r="B9" s="162"/>
      <c r="C9" s="54"/>
      <c r="D9" s="483"/>
      <c r="E9" s="57"/>
      <c r="H9" s="81"/>
      <c r="I9" s="59" t="s">
        <v>50</v>
      </c>
      <c r="J9" s="87"/>
      <c r="K9" s="87"/>
      <c r="L9" s="87">
        <v>1930</v>
      </c>
      <c r="M9" s="87"/>
      <c r="N9" s="87"/>
      <c r="O9" s="87"/>
      <c r="P9" s="87"/>
      <c r="Q9" s="87"/>
      <c r="R9" s="87"/>
      <c r="S9" s="61">
        <f t="shared" si="0"/>
        <v>1930</v>
      </c>
      <c r="U9" s="84"/>
      <c r="V9" s="84"/>
      <c r="W9" s="157"/>
      <c r="X9" s="84"/>
      <c r="Y9" s="84"/>
      <c r="Z9" s="84"/>
      <c r="AA9" s="84"/>
      <c r="AB9" s="84"/>
      <c r="AC9" s="73">
        <f t="shared" ref="AC9:AC60" si="1">SUM(U9:AB9)</f>
        <v>0</v>
      </c>
      <c r="AD9" s="74"/>
    </row>
    <row r="10" spans="1:30" s="50" customFormat="1" ht="20.100000000000001" customHeight="1" thickTop="1" thickBot="1" x14ac:dyDescent="0.25">
      <c r="A10" s="62"/>
      <c r="B10" s="162"/>
      <c r="C10" s="62"/>
      <c r="D10" s="484"/>
      <c r="E10" s="57"/>
      <c r="H10" s="81"/>
      <c r="I10" s="34" t="s">
        <v>51</v>
      </c>
      <c r="J10" s="88"/>
      <c r="K10" s="88"/>
      <c r="L10" s="88">
        <v>25</v>
      </c>
      <c r="M10" s="88"/>
      <c r="N10" s="88"/>
      <c r="O10" s="88"/>
      <c r="P10" s="88"/>
      <c r="Q10" s="88"/>
      <c r="R10" s="88"/>
      <c r="S10" s="61">
        <f t="shared" si="0"/>
        <v>25</v>
      </c>
      <c r="U10" s="87"/>
      <c r="V10" s="87"/>
      <c r="W10" s="54"/>
      <c r="X10" s="87"/>
      <c r="Y10" s="87"/>
      <c r="Z10" s="87"/>
      <c r="AA10" s="87"/>
      <c r="AB10" s="87"/>
      <c r="AC10" s="61">
        <f t="shared" si="1"/>
        <v>0</v>
      </c>
      <c r="AD10" s="76"/>
    </row>
    <row r="11" spans="1:30" s="50" customFormat="1" ht="20.100000000000001" customHeight="1" thickTop="1" thickBot="1" x14ac:dyDescent="0.25">
      <c r="A11" s="42"/>
      <c r="B11" s="162"/>
      <c r="C11" s="42"/>
      <c r="D11" s="485"/>
      <c r="E11" s="93"/>
      <c r="F11" s="94"/>
      <c r="G11" s="94"/>
      <c r="H11" s="95"/>
      <c r="I11" s="122" t="s">
        <v>52</v>
      </c>
      <c r="J11" s="90"/>
      <c r="K11" s="90"/>
      <c r="L11" s="69">
        <f>ROUND(L10/L9,2)</f>
        <v>0.01</v>
      </c>
      <c r="M11" s="90"/>
      <c r="N11" s="90"/>
      <c r="O11" s="90"/>
      <c r="P11" s="90"/>
      <c r="Q11" s="90"/>
      <c r="R11" s="90"/>
      <c r="S11" s="69">
        <f>ROUND(S10/S9,2)</f>
        <v>0.01</v>
      </c>
      <c r="U11" s="69"/>
      <c r="V11" s="69"/>
      <c r="W11" s="69"/>
      <c r="X11" s="69"/>
      <c r="Y11" s="69"/>
      <c r="Z11" s="69"/>
      <c r="AA11" s="69"/>
      <c r="AB11" s="69"/>
      <c r="AC11" s="52">
        <f t="shared" si="1"/>
        <v>0</v>
      </c>
      <c r="AD11" s="70"/>
    </row>
    <row r="12" spans="1:30" s="50" customFormat="1" ht="18.75" hidden="1" customHeight="1" thickTop="1" thickBot="1" x14ac:dyDescent="0.25">
      <c r="A12" s="62"/>
      <c r="B12" s="162" t="s">
        <v>8</v>
      </c>
      <c r="C12" s="157"/>
      <c r="D12" s="486"/>
      <c r="E12" s="158"/>
      <c r="F12" s="159"/>
      <c r="G12" s="159"/>
      <c r="H12" s="160" t="s">
        <v>63</v>
      </c>
      <c r="I12" s="161" t="s">
        <v>49</v>
      </c>
      <c r="J12" s="84"/>
      <c r="K12" s="84"/>
      <c r="L12" s="84"/>
      <c r="M12" s="84"/>
      <c r="N12" s="84"/>
      <c r="O12" s="84"/>
      <c r="P12" s="84"/>
      <c r="Q12" s="84"/>
      <c r="R12" s="84"/>
      <c r="S12" s="61">
        <f t="shared" si="0"/>
        <v>0</v>
      </c>
      <c r="U12" s="156"/>
      <c r="V12" s="156"/>
      <c r="W12" s="42"/>
      <c r="X12" s="156"/>
      <c r="Y12" s="156"/>
      <c r="Z12" s="156"/>
      <c r="AA12" s="156"/>
      <c r="AB12" s="156"/>
      <c r="AC12" s="49">
        <f t="shared" si="1"/>
        <v>0</v>
      </c>
      <c r="AD12" s="70"/>
    </row>
    <row r="13" spans="1:30" s="50" customFormat="1" ht="20.100000000000001" hidden="1" customHeight="1" thickTop="1" thickBot="1" x14ac:dyDescent="0.25">
      <c r="A13" s="62"/>
      <c r="B13" s="162"/>
      <c r="C13" s="54"/>
      <c r="D13" s="483"/>
      <c r="E13" s="57"/>
      <c r="H13" s="81"/>
      <c r="I13" s="59" t="s">
        <v>50</v>
      </c>
      <c r="J13" s="87"/>
      <c r="K13" s="87"/>
      <c r="L13" s="87"/>
      <c r="M13" s="87"/>
      <c r="N13" s="87"/>
      <c r="O13" s="87"/>
      <c r="P13" s="87"/>
      <c r="Q13" s="87"/>
      <c r="R13" s="87"/>
      <c r="S13" s="61">
        <f t="shared" si="0"/>
        <v>0</v>
      </c>
      <c r="U13" s="87"/>
      <c r="V13" s="87"/>
      <c r="W13" s="54"/>
      <c r="X13" s="87"/>
      <c r="Y13" s="87"/>
      <c r="Z13" s="87"/>
      <c r="AA13" s="87"/>
      <c r="AB13" s="87"/>
      <c r="AC13" s="49">
        <f t="shared" si="1"/>
        <v>0</v>
      </c>
      <c r="AD13" s="76"/>
    </row>
    <row r="14" spans="1:30" s="50" customFormat="1" ht="20.100000000000001" customHeight="1" thickTop="1" thickBot="1" x14ac:dyDescent="0.25">
      <c r="A14" s="157"/>
      <c r="B14" s="162" t="s">
        <v>9</v>
      </c>
      <c r="C14" s="157"/>
      <c r="D14" s="486"/>
      <c r="E14" s="158"/>
      <c r="F14" s="159"/>
      <c r="G14" s="159"/>
      <c r="H14" s="160" t="s">
        <v>64</v>
      </c>
      <c r="I14" s="161" t="s">
        <v>49</v>
      </c>
      <c r="J14" s="100"/>
      <c r="K14" s="100"/>
      <c r="L14" s="100"/>
      <c r="M14" s="100"/>
      <c r="N14" s="100"/>
      <c r="O14" s="100"/>
      <c r="P14" s="100"/>
      <c r="Q14" s="100"/>
      <c r="R14" s="100"/>
      <c r="S14" s="73">
        <f t="shared" si="0"/>
        <v>0</v>
      </c>
      <c r="U14" s="84"/>
      <c r="V14" s="84"/>
      <c r="W14" s="84"/>
      <c r="X14" s="84">
        <v>14242</v>
      </c>
      <c r="Y14" s="84"/>
      <c r="Z14" s="84"/>
      <c r="AA14" s="84"/>
      <c r="AB14" s="84"/>
      <c r="AC14" s="73">
        <f t="shared" si="1"/>
        <v>14242</v>
      </c>
      <c r="AD14" s="74"/>
    </row>
    <row r="15" spans="1:30" s="50" customFormat="1" ht="20.100000000000001" customHeight="1" thickTop="1" thickBot="1" x14ac:dyDescent="0.25">
      <c r="A15" s="54"/>
      <c r="B15" s="162"/>
      <c r="C15" s="157"/>
      <c r="D15" s="483"/>
      <c r="E15" s="57"/>
      <c r="H15" s="81"/>
      <c r="I15" s="79" t="s">
        <v>50</v>
      </c>
      <c r="J15" s="86"/>
      <c r="K15" s="86"/>
      <c r="L15" s="86">
        <v>3492</v>
      </c>
      <c r="M15" s="86"/>
      <c r="N15" s="86"/>
      <c r="O15" s="86"/>
      <c r="P15" s="86"/>
      <c r="Q15" s="86"/>
      <c r="R15" s="86"/>
      <c r="S15" s="61">
        <f t="shared" si="0"/>
        <v>3492</v>
      </c>
      <c r="U15" s="84"/>
      <c r="V15" s="84"/>
      <c r="W15" s="84"/>
      <c r="X15" s="84">
        <v>14242</v>
      </c>
      <c r="Y15" s="84"/>
      <c r="Z15" s="84"/>
      <c r="AA15" s="84"/>
      <c r="AB15" s="84"/>
      <c r="AC15" s="73">
        <f t="shared" si="1"/>
        <v>14242</v>
      </c>
      <c r="AD15" s="74"/>
    </row>
    <row r="16" spans="1:30" s="50" customFormat="1" ht="20.100000000000001" customHeight="1" thickTop="1" x14ac:dyDescent="0.2">
      <c r="A16" s="62"/>
      <c r="B16" s="55"/>
      <c r="C16" s="54"/>
      <c r="D16" s="484"/>
      <c r="E16" s="57"/>
      <c r="H16" s="81"/>
      <c r="I16" s="80" t="s">
        <v>51</v>
      </c>
      <c r="J16" s="103"/>
      <c r="K16" s="103"/>
      <c r="L16" s="103">
        <v>3655</v>
      </c>
      <c r="M16" s="103"/>
      <c r="N16" s="103"/>
      <c r="O16" s="103"/>
      <c r="P16" s="103"/>
      <c r="Q16" s="103"/>
      <c r="R16" s="103"/>
      <c r="S16" s="61">
        <f t="shared" si="0"/>
        <v>3655</v>
      </c>
      <c r="U16" s="87"/>
      <c r="V16" s="87"/>
      <c r="W16" s="87"/>
      <c r="X16" s="87">
        <v>14190</v>
      </c>
      <c r="Y16" s="87"/>
      <c r="Z16" s="87"/>
      <c r="AA16" s="87"/>
      <c r="AB16" s="87"/>
      <c r="AC16" s="61">
        <f t="shared" si="1"/>
        <v>14190</v>
      </c>
      <c r="AD16" s="76"/>
    </row>
    <row r="17" spans="1:30" s="50" customFormat="1" ht="20.100000000000001" customHeight="1" thickBot="1" x14ac:dyDescent="0.25">
      <c r="A17" s="42"/>
      <c r="B17" s="43"/>
      <c r="C17" s="42"/>
      <c r="D17" s="485"/>
      <c r="E17" s="93"/>
      <c r="F17" s="94"/>
      <c r="G17" s="94"/>
      <c r="H17" s="95"/>
      <c r="I17" s="89" t="s">
        <v>52</v>
      </c>
      <c r="J17" s="90"/>
      <c r="K17" s="90"/>
      <c r="L17" s="69">
        <f>ROUND(L16/L15,2)</f>
        <v>1.05</v>
      </c>
      <c r="M17" s="90"/>
      <c r="N17" s="90"/>
      <c r="O17" s="90"/>
      <c r="P17" s="90"/>
      <c r="Q17" s="90"/>
      <c r="R17" s="90"/>
      <c r="S17" s="69">
        <f>ROUND(S16/S15,2)</f>
        <v>1.05</v>
      </c>
      <c r="U17" s="69"/>
      <c r="V17" s="69"/>
      <c r="W17" s="69"/>
      <c r="X17" s="69">
        <f>ROUND(X16/X15,2)</f>
        <v>1</v>
      </c>
      <c r="Y17" s="69"/>
      <c r="Z17" s="69"/>
      <c r="AA17" s="69"/>
      <c r="AB17" s="69"/>
      <c r="AC17" s="69">
        <f>ROUND(AC16/AC15,2)</f>
        <v>1</v>
      </c>
      <c r="AD17" s="70"/>
    </row>
    <row r="18" spans="1:30" s="50" customFormat="1" ht="20.100000000000001" customHeight="1" thickTop="1" thickBot="1" x14ac:dyDescent="0.25">
      <c r="A18" s="54"/>
      <c r="B18" s="162" t="s">
        <v>10</v>
      </c>
      <c r="C18" s="157"/>
      <c r="D18" s="486"/>
      <c r="E18" s="158"/>
      <c r="F18" s="159"/>
      <c r="G18" s="159"/>
      <c r="H18" s="160" t="s">
        <v>65</v>
      </c>
      <c r="I18" s="161" t="s">
        <v>49</v>
      </c>
      <c r="J18" s="100">
        <v>3954</v>
      </c>
      <c r="K18" s="100">
        <v>799</v>
      </c>
      <c r="L18" s="100">
        <v>1768</v>
      </c>
      <c r="M18" s="100"/>
      <c r="N18" s="100"/>
      <c r="O18" s="100"/>
      <c r="P18" s="100"/>
      <c r="Q18" s="100"/>
      <c r="R18" s="100"/>
      <c r="S18" s="73">
        <f t="shared" si="0"/>
        <v>6521</v>
      </c>
      <c r="U18" s="156"/>
      <c r="V18" s="156"/>
      <c r="W18" s="156"/>
      <c r="X18" s="156"/>
      <c r="Y18" s="156"/>
      <c r="Z18" s="163"/>
      <c r="AA18" s="163"/>
      <c r="AB18" s="163"/>
      <c r="AC18" s="49">
        <f t="shared" si="1"/>
        <v>0</v>
      </c>
      <c r="AD18" s="164">
        <v>2</v>
      </c>
    </row>
    <row r="19" spans="1:30" s="50" customFormat="1" ht="20.100000000000001" customHeight="1" thickTop="1" thickBot="1" x14ac:dyDescent="0.25">
      <c r="A19" s="54"/>
      <c r="B19" s="55"/>
      <c r="C19" s="54"/>
      <c r="D19" s="483"/>
      <c r="E19" s="57"/>
      <c r="H19" s="81"/>
      <c r="I19" s="79" t="s">
        <v>50</v>
      </c>
      <c r="J19" s="86">
        <v>4142</v>
      </c>
      <c r="K19" s="86">
        <v>824</v>
      </c>
      <c r="L19" s="86">
        <v>1368</v>
      </c>
      <c r="M19" s="86"/>
      <c r="N19" s="86"/>
      <c r="O19" s="86"/>
      <c r="P19" s="86"/>
      <c r="Q19" s="86"/>
      <c r="R19" s="86"/>
      <c r="S19" s="61">
        <f t="shared" si="0"/>
        <v>6334</v>
      </c>
      <c r="U19" s="84"/>
      <c r="V19" s="84"/>
      <c r="W19" s="84"/>
      <c r="X19" s="84"/>
      <c r="Y19" s="84"/>
      <c r="Z19" s="84"/>
      <c r="AA19" s="84"/>
      <c r="AB19" s="84"/>
      <c r="AC19" s="73">
        <f t="shared" si="1"/>
        <v>0</v>
      </c>
      <c r="AD19" s="76"/>
    </row>
    <row r="20" spans="1:30" s="50" customFormat="1" ht="20.100000000000001" customHeight="1" thickTop="1" x14ac:dyDescent="0.2">
      <c r="A20" s="165"/>
      <c r="B20" s="166"/>
      <c r="C20" s="165"/>
      <c r="D20" s="483"/>
      <c r="E20" s="57"/>
      <c r="H20" s="81"/>
      <c r="I20" s="167" t="s">
        <v>51</v>
      </c>
      <c r="J20" s="168">
        <v>3686</v>
      </c>
      <c r="K20" s="168">
        <v>721</v>
      </c>
      <c r="L20" s="168">
        <v>743</v>
      </c>
      <c r="M20" s="168"/>
      <c r="N20" s="168"/>
      <c r="O20" s="168"/>
      <c r="P20" s="168"/>
      <c r="Q20" s="168"/>
      <c r="R20" s="168"/>
      <c r="S20" s="169">
        <f t="shared" si="0"/>
        <v>5150</v>
      </c>
      <c r="U20" s="170"/>
      <c r="V20" s="170"/>
      <c r="W20" s="170"/>
      <c r="X20" s="170"/>
      <c r="Y20" s="170"/>
      <c r="Z20" s="170"/>
      <c r="AA20" s="170"/>
      <c r="AB20" s="170"/>
      <c r="AC20" s="61">
        <f t="shared" si="1"/>
        <v>0</v>
      </c>
      <c r="AD20" s="171"/>
    </row>
    <row r="21" spans="1:30" s="50" customFormat="1" ht="20.100000000000001" customHeight="1" thickBot="1" x14ac:dyDescent="0.25">
      <c r="A21" s="42"/>
      <c r="B21" s="43"/>
      <c r="C21" s="42"/>
      <c r="D21" s="487"/>
      <c r="E21" s="94"/>
      <c r="F21" s="94"/>
      <c r="G21" s="94"/>
      <c r="H21" s="94"/>
      <c r="I21" s="122" t="s">
        <v>52</v>
      </c>
      <c r="J21" s="69">
        <f t="shared" ref="J21:L21" si="2">ROUND(J20/J19,2)</f>
        <v>0.89</v>
      </c>
      <c r="K21" s="69">
        <f t="shared" si="2"/>
        <v>0.88</v>
      </c>
      <c r="L21" s="69">
        <f t="shared" si="2"/>
        <v>0.54</v>
      </c>
      <c r="M21" s="90"/>
      <c r="N21" s="90"/>
      <c r="O21" s="90"/>
      <c r="P21" s="90"/>
      <c r="Q21" s="90"/>
      <c r="R21" s="90"/>
      <c r="S21" s="69">
        <f>ROUND(S20/S19,2)</f>
        <v>0.81</v>
      </c>
      <c r="T21" s="42"/>
      <c r="U21" s="69"/>
      <c r="V21" s="69"/>
      <c r="W21" s="69"/>
      <c r="X21" s="69"/>
      <c r="Y21" s="69"/>
      <c r="Z21" s="69"/>
      <c r="AA21" s="69"/>
      <c r="AB21" s="69"/>
      <c r="AC21" s="52">
        <f t="shared" si="1"/>
        <v>0</v>
      </c>
      <c r="AD21" s="70"/>
    </row>
    <row r="22" spans="1:30" s="50" customFormat="1" ht="20.100000000000001" customHeight="1" thickTop="1" thickBot="1" x14ac:dyDescent="0.25">
      <c r="A22" s="157"/>
      <c r="B22" s="162" t="s">
        <v>11</v>
      </c>
      <c r="C22" s="157"/>
      <c r="D22" s="486"/>
      <c r="E22" s="158"/>
      <c r="F22" s="159"/>
      <c r="G22" s="159"/>
      <c r="H22" s="160" t="s">
        <v>66</v>
      </c>
      <c r="I22" s="161" t="s">
        <v>49</v>
      </c>
      <c r="J22" s="100">
        <v>3352</v>
      </c>
      <c r="K22" s="100">
        <v>857</v>
      </c>
      <c r="L22" s="100">
        <v>1847</v>
      </c>
      <c r="M22" s="100"/>
      <c r="N22" s="100"/>
      <c r="O22" s="100"/>
      <c r="P22" s="100"/>
      <c r="Q22" s="100"/>
      <c r="R22" s="100"/>
      <c r="S22" s="73">
        <f t="shared" si="0"/>
        <v>6056</v>
      </c>
      <c r="U22" s="163"/>
      <c r="V22" s="172"/>
      <c r="W22" s="163"/>
      <c r="X22" s="163">
        <v>227</v>
      </c>
      <c r="Y22" s="172"/>
      <c r="Z22" s="172"/>
      <c r="AA22" s="172"/>
      <c r="AB22" s="172"/>
      <c r="AC22" s="49">
        <f t="shared" si="1"/>
        <v>227</v>
      </c>
      <c r="AD22" s="164"/>
    </row>
    <row r="23" spans="1:30" s="50" customFormat="1" ht="20.25" customHeight="1" thickTop="1" thickBot="1" x14ac:dyDescent="0.25">
      <c r="A23" s="54"/>
      <c r="B23" s="55"/>
      <c r="C23" s="54"/>
      <c r="D23" s="483"/>
      <c r="E23" s="57"/>
      <c r="H23" s="85"/>
      <c r="I23" s="79" t="s">
        <v>50</v>
      </c>
      <c r="J23" s="86">
        <v>3352</v>
      </c>
      <c r="K23" s="86">
        <v>857</v>
      </c>
      <c r="L23" s="86">
        <v>2027</v>
      </c>
      <c r="M23" s="86"/>
      <c r="N23" s="86"/>
      <c r="O23" s="86"/>
      <c r="P23" s="86"/>
      <c r="Q23" s="86"/>
      <c r="R23" s="86"/>
      <c r="S23" s="61">
        <f t="shared" si="0"/>
        <v>6236</v>
      </c>
      <c r="U23" s="84"/>
      <c r="V23" s="173"/>
      <c r="W23" s="84"/>
      <c r="X23" s="84">
        <v>227</v>
      </c>
      <c r="Y23" s="173"/>
      <c r="Z23" s="173"/>
      <c r="AA23" s="173"/>
      <c r="AB23" s="173"/>
      <c r="AC23" s="73">
        <f t="shared" si="1"/>
        <v>227</v>
      </c>
      <c r="AD23" s="74"/>
    </row>
    <row r="24" spans="1:30" s="50" customFormat="1" ht="20.100000000000001" customHeight="1" thickTop="1" x14ac:dyDescent="0.2">
      <c r="A24" s="62"/>
      <c r="B24" s="12"/>
      <c r="C24" s="62"/>
      <c r="D24" s="484"/>
      <c r="E24" s="57"/>
      <c r="H24" s="85"/>
      <c r="I24" s="80" t="s">
        <v>51</v>
      </c>
      <c r="J24" s="103">
        <v>3140</v>
      </c>
      <c r="K24" s="103">
        <v>623</v>
      </c>
      <c r="L24" s="103">
        <v>2252</v>
      </c>
      <c r="M24" s="103"/>
      <c r="N24" s="103"/>
      <c r="O24" s="103"/>
      <c r="P24" s="103"/>
      <c r="Q24" s="103"/>
      <c r="R24" s="103"/>
      <c r="S24" s="52">
        <f t="shared" si="0"/>
        <v>6015</v>
      </c>
      <c r="U24" s="87"/>
      <c r="V24" s="174"/>
      <c r="W24" s="87"/>
      <c r="X24" s="87">
        <v>54</v>
      </c>
      <c r="Y24" s="175"/>
      <c r="Z24" s="175"/>
      <c r="AA24" s="175"/>
      <c r="AB24" s="175"/>
      <c r="AC24" s="61">
        <f t="shared" si="1"/>
        <v>54</v>
      </c>
      <c r="AD24" s="76"/>
    </row>
    <row r="25" spans="1:30" s="50" customFormat="1" ht="20.100000000000001" customHeight="1" thickBot="1" x14ac:dyDescent="0.25">
      <c r="A25" s="42"/>
      <c r="B25" s="43"/>
      <c r="C25" s="42"/>
      <c r="D25" s="485"/>
      <c r="E25" s="93"/>
      <c r="F25" s="94"/>
      <c r="G25" s="94"/>
      <c r="H25" s="176"/>
      <c r="I25" s="89" t="s">
        <v>52</v>
      </c>
      <c r="J25" s="69">
        <f t="shared" ref="J25:L25" si="3">ROUND(J24/J23,2)</f>
        <v>0.94</v>
      </c>
      <c r="K25" s="69">
        <f t="shared" si="3"/>
        <v>0.73</v>
      </c>
      <c r="L25" s="69">
        <f t="shared" si="3"/>
        <v>1.1100000000000001</v>
      </c>
      <c r="M25" s="90"/>
      <c r="N25" s="90"/>
      <c r="O25" s="90"/>
      <c r="P25" s="90"/>
      <c r="Q25" s="90"/>
      <c r="R25" s="90"/>
      <c r="S25" s="69">
        <f>ROUND(S24/S23,2)</f>
        <v>0.96</v>
      </c>
      <c r="U25" s="69"/>
      <c r="V25" s="69"/>
      <c r="W25" s="69"/>
      <c r="X25" s="69">
        <f>ROUND(X24/X23,2)</f>
        <v>0.24</v>
      </c>
      <c r="Y25" s="69"/>
      <c r="Z25" s="69"/>
      <c r="AA25" s="69"/>
      <c r="AB25" s="69"/>
      <c r="AC25" s="69">
        <f>ROUND(AC24/AC23,2)</f>
        <v>0.24</v>
      </c>
      <c r="AD25" s="70"/>
    </row>
    <row r="26" spans="1:30" s="50" customFormat="1" ht="20.100000000000001" customHeight="1" thickTop="1" thickBot="1" x14ac:dyDescent="0.25">
      <c r="A26" s="157"/>
      <c r="B26" s="162" t="s">
        <v>12</v>
      </c>
      <c r="C26" s="157"/>
      <c r="D26" s="486"/>
      <c r="E26" s="158"/>
      <c r="F26" s="159"/>
      <c r="G26" s="159"/>
      <c r="H26" s="160" t="s">
        <v>67</v>
      </c>
      <c r="I26" s="161" t="s">
        <v>49</v>
      </c>
      <c r="J26" s="100"/>
      <c r="K26" s="100"/>
      <c r="L26" s="100">
        <v>1143</v>
      </c>
      <c r="M26" s="100"/>
      <c r="N26" s="100"/>
      <c r="O26" s="100"/>
      <c r="P26" s="100"/>
      <c r="Q26" s="100"/>
      <c r="R26" s="100"/>
      <c r="S26" s="73">
        <f t="shared" si="0"/>
        <v>1143</v>
      </c>
      <c r="U26" s="156"/>
      <c r="V26" s="156"/>
      <c r="W26" s="156"/>
      <c r="X26" s="156"/>
      <c r="Y26" s="156"/>
      <c r="Z26" s="163"/>
      <c r="AA26" s="163"/>
      <c r="AB26" s="163"/>
      <c r="AC26" s="49">
        <f t="shared" si="1"/>
        <v>0</v>
      </c>
      <c r="AD26" s="164"/>
    </row>
    <row r="27" spans="1:30" s="50" customFormat="1" ht="20.100000000000001" customHeight="1" thickTop="1" thickBot="1" x14ac:dyDescent="0.25">
      <c r="A27" s="54"/>
      <c r="B27" s="55"/>
      <c r="C27" s="54"/>
      <c r="D27" s="483"/>
      <c r="E27" s="57"/>
      <c r="H27" s="81"/>
      <c r="I27" s="79" t="s">
        <v>50</v>
      </c>
      <c r="J27" s="86"/>
      <c r="K27" s="86"/>
      <c r="L27" s="86">
        <v>1143</v>
      </c>
      <c r="M27" s="86"/>
      <c r="N27" s="86"/>
      <c r="O27" s="86"/>
      <c r="P27" s="86"/>
      <c r="Q27" s="86"/>
      <c r="R27" s="86"/>
      <c r="S27" s="61">
        <f t="shared" si="0"/>
        <v>1143</v>
      </c>
      <c r="U27" s="84"/>
      <c r="V27" s="84"/>
      <c r="W27" s="84"/>
      <c r="X27" s="84"/>
      <c r="Y27" s="84"/>
      <c r="Z27" s="84"/>
      <c r="AA27" s="84"/>
      <c r="AB27" s="84"/>
      <c r="AC27" s="73">
        <f t="shared" si="1"/>
        <v>0</v>
      </c>
      <c r="AD27" s="74"/>
    </row>
    <row r="28" spans="1:30" s="50" customFormat="1" ht="20.100000000000001" customHeight="1" thickTop="1" x14ac:dyDescent="0.2">
      <c r="A28" s="62"/>
      <c r="B28" s="12"/>
      <c r="C28" s="62"/>
      <c r="D28" s="484"/>
      <c r="E28" s="57"/>
      <c r="H28" s="81"/>
      <c r="I28" s="80" t="s">
        <v>51</v>
      </c>
      <c r="J28" s="103"/>
      <c r="K28" s="103"/>
      <c r="L28" s="103">
        <v>1106</v>
      </c>
      <c r="M28" s="103"/>
      <c r="N28" s="103"/>
      <c r="O28" s="103"/>
      <c r="P28" s="103"/>
      <c r="Q28" s="103"/>
      <c r="R28" s="103"/>
      <c r="S28" s="52">
        <f t="shared" si="0"/>
        <v>1106</v>
      </c>
      <c r="U28" s="87"/>
      <c r="V28" s="87"/>
      <c r="W28" s="87"/>
      <c r="X28" s="87"/>
      <c r="Y28" s="87"/>
      <c r="Z28" s="87"/>
      <c r="AA28" s="87"/>
      <c r="AB28" s="87"/>
      <c r="AC28" s="61">
        <f t="shared" si="1"/>
        <v>0</v>
      </c>
      <c r="AD28" s="76"/>
    </row>
    <row r="29" spans="1:30" s="50" customFormat="1" ht="20.100000000000001" customHeight="1" thickBot="1" x14ac:dyDescent="0.25">
      <c r="A29" s="42"/>
      <c r="B29" s="43"/>
      <c r="C29" s="42"/>
      <c r="D29" s="485"/>
      <c r="E29" s="93"/>
      <c r="F29" s="94"/>
      <c r="G29" s="94"/>
      <c r="H29" s="95"/>
      <c r="I29" s="89" t="s">
        <v>52</v>
      </c>
      <c r="J29" s="69"/>
      <c r="K29" s="69"/>
      <c r="L29" s="69">
        <f>ROUND(L28/L27,2)</f>
        <v>0.97</v>
      </c>
      <c r="M29" s="90"/>
      <c r="N29" s="90"/>
      <c r="O29" s="90"/>
      <c r="P29" s="90"/>
      <c r="Q29" s="90"/>
      <c r="R29" s="90"/>
      <c r="S29" s="69">
        <f>ROUND(S28/S27,2)</f>
        <v>0.97</v>
      </c>
      <c r="U29" s="69"/>
      <c r="V29" s="69"/>
      <c r="W29" s="69"/>
      <c r="X29" s="69"/>
      <c r="Y29" s="69"/>
      <c r="Z29" s="69"/>
      <c r="AA29" s="69"/>
      <c r="AB29" s="69"/>
      <c r="AC29" s="52">
        <f t="shared" si="1"/>
        <v>0</v>
      </c>
      <c r="AD29" s="70"/>
    </row>
    <row r="30" spans="1:30" s="50" customFormat="1" ht="20.100000000000001" customHeight="1" thickTop="1" thickBot="1" x14ac:dyDescent="0.25">
      <c r="A30" s="157"/>
      <c r="B30" s="162" t="s">
        <v>13</v>
      </c>
      <c r="C30" s="157"/>
      <c r="D30" s="488"/>
      <c r="E30" s="158"/>
      <c r="F30" s="159"/>
      <c r="G30" s="159"/>
      <c r="H30" s="160" t="s">
        <v>68</v>
      </c>
      <c r="I30" s="161" t="s">
        <v>49</v>
      </c>
      <c r="J30" s="100">
        <v>3027</v>
      </c>
      <c r="K30" s="100">
        <v>454</v>
      </c>
      <c r="L30" s="100">
        <v>2520</v>
      </c>
      <c r="M30" s="100"/>
      <c r="N30" s="100"/>
      <c r="O30" s="100"/>
      <c r="P30" s="100"/>
      <c r="Q30" s="100"/>
      <c r="R30" s="100"/>
      <c r="S30" s="73">
        <f t="shared" si="0"/>
        <v>6001</v>
      </c>
      <c r="U30" s="156">
        <v>1080</v>
      </c>
      <c r="V30" s="83"/>
      <c r="W30" s="156"/>
      <c r="X30" s="156">
        <v>522</v>
      </c>
      <c r="Y30" s="156"/>
      <c r="Z30" s="163">
        <v>2206</v>
      </c>
      <c r="AA30" s="163"/>
      <c r="AB30" s="163"/>
      <c r="AC30" s="49">
        <f t="shared" si="1"/>
        <v>3808</v>
      </c>
      <c r="AD30" s="164">
        <v>1</v>
      </c>
    </row>
    <row r="31" spans="1:30" s="50" customFormat="1" ht="20.100000000000001" customHeight="1" thickTop="1" thickBot="1" x14ac:dyDescent="0.25">
      <c r="A31" s="54"/>
      <c r="B31" s="177"/>
      <c r="C31" s="178"/>
      <c r="D31" s="489"/>
      <c r="E31" s="179"/>
      <c r="F31" s="180"/>
      <c r="G31" s="180"/>
      <c r="H31" s="181"/>
      <c r="I31" s="182" t="s">
        <v>50</v>
      </c>
      <c r="J31" s="100">
        <v>3348</v>
      </c>
      <c r="K31" s="100">
        <v>515</v>
      </c>
      <c r="L31" s="100">
        <v>2425</v>
      </c>
      <c r="M31" s="100"/>
      <c r="N31" s="100">
        <v>54</v>
      </c>
      <c r="O31" s="100"/>
      <c r="P31" s="100"/>
      <c r="Q31" s="100"/>
      <c r="R31" s="100"/>
      <c r="S31" s="73">
        <f t="shared" si="0"/>
        <v>6342</v>
      </c>
      <c r="U31" s="87">
        <v>1365</v>
      </c>
      <c r="V31" s="86"/>
      <c r="W31" s="87"/>
      <c r="X31" s="87">
        <v>463</v>
      </c>
      <c r="Y31" s="87"/>
      <c r="Z31" s="87">
        <v>2266</v>
      </c>
      <c r="AA31" s="87"/>
      <c r="AB31" s="87"/>
      <c r="AC31" s="61">
        <f t="shared" si="1"/>
        <v>4094</v>
      </c>
      <c r="AD31" s="76"/>
    </row>
    <row r="32" spans="1:30" s="50" customFormat="1" ht="20.100000000000001" customHeight="1" thickTop="1" x14ac:dyDescent="0.2">
      <c r="A32" s="54"/>
      <c r="B32" s="55"/>
      <c r="C32" s="54"/>
      <c r="D32" s="483"/>
      <c r="E32" s="57"/>
      <c r="H32" s="81"/>
      <c r="I32" s="59" t="s">
        <v>51</v>
      </c>
      <c r="J32" s="86">
        <v>3527</v>
      </c>
      <c r="K32" s="86">
        <v>559</v>
      </c>
      <c r="L32" s="86">
        <v>1762</v>
      </c>
      <c r="M32" s="86"/>
      <c r="N32" s="86">
        <v>45</v>
      </c>
      <c r="O32" s="86"/>
      <c r="P32" s="86"/>
      <c r="Q32" s="86"/>
      <c r="R32" s="86"/>
      <c r="S32" s="61">
        <f t="shared" si="0"/>
        <v>5893</v>
      </c>
      <c r="U32" s="88">
        <v>1365</v>
      </c>
      <c r="V32" s="103"/>
      <c r="W32" s="88"/>
      <c r="X32" s="88">
        <v>534</v>
      </c>
      <c r="Y32" s="88"/>
      <c r="Z32" s="87">
        <v>2138</v>
      </c>
      <c r="AA32" s="87"/>
      <c r="AB32" s="87"/>
      <c r="AC32" s="52">
        <f t="shared" si="1"/>
        <v>4037</v>
      </c>
      <c r="AD32" s="53"/>
    </row>
    <row r="33" spans="1:30" s="50" customFormat="1" ht="20.100000000000001" customHeight="1" thickBot="1" x14ac:dyDescent="0.25">
      <c r="A33" s="91"/>
      <c r="B33" s="92"/>
      <c r="C33" s="91"/>
      <c r="D33" s="490"/>
      <c r="E33" s="93"/>
      <c r="F33" s="94"/>
      <c r="G33" s="94"/>
      <c r="H33" s="95"/>
      <c r="I33" s="122" t="s">
        <v>52</v>
      </c>
      <c r="J33" s="69">
        <f t="shared" ref="J33:L33" si="4">ROUND(J32/J31,2)</f>
        <v>1.05</v>
      </c>
      <c r="K33" s="69">
        <f t="shared" si="4"/>
        <v>1.0900000000000001</v>
      </c>
      <c r="L33" s="69">
        <f t="shared" si="4"/>
        <v>0.73</v>
      </c>
      <c r="M33" s="90"/>
      <c r="N33" s="69">
        <f>ROUND(N32/N31,2)</f>
        <v>0.83</v>
      </c>
      <c r="O33" s="69"/>
      <c r="P33" s="90"/>
      <c r="Q33" s="90"/>
      <c r="R33" s="90"/>
      <c r="S33" s="69">
        <f>ROUND(S32/S31,2)</f>
        <v>0.93</v>
      </c>
      <c r="U33" s="69">
        <f>ROUND(U32/U31,2)</f>
        <v>1</v>
      </c>
      <c r="V33" s="69"/>
      <c r="W33" s="69"/>
      <c r="X33" s="69">
        <f>ROUND(X32/X31,2)</f>
        <v>1.1499999999999999</v>
      </c>
      <c r="Y33" s="69"/>
      <c r="Z33" s="69">
        <f>ROUND(Z32/Z31,2)</f>
        <v>0.94</v>
      </c>
      <c r="AA33" s="69"/>
      <c r="AB33" s="69"/>
      <c r="AC33" s="69">
        <f>ROUND(AC32/AC31,2)</f>
        <v>0.99</v>
      </c>
      <c r="AD33" s="70"/>
    </row>
    <row r="34" spans="1:30" s="190" customFormat="1" ht="20.100000000000001" customHeight="1" thickTop="1" thickBot="1" x14ac:dyDescent="0.25">
      <c r="A34" s="183"/>
      <c r="B34" s="162" t="s">
        <v>14</v>
      </c>
      <c r="C34" s="184"/>
      <c r="D34" s="486"/>
      <c r="E34" s="185"/>
      <c r="F34" s="186"/>
      <c r="G34" s="186"/>
      <c r="H34" s="187" t="s">
        <v>69</v>
      </c>
      <c r="I34" s="188" t="s">
        <v>49</v>
      </c>
      <c r="J34" s="100"/>
      <c r="K34" s="100"/>
      <c r="L34" s="100"/>
      <c r="M34" s="100"/>
      <c r="N34" s="100"/>
      <c r="O34" s="100"/>
      <c r="P34" s="100"/>
      <c r="Q34" s="100"/>
      <c r="R34" s="189"/>
      <c r="S34" s="73">
        <f t="shared" si="0"/>
        <v>0</v>
      </c>
      <c r="U34" s="48">
        <v>17466</v>
      </c>
      <c r="V34" s="48"/>
      <c r="W34" s="83">
        <v>7284</v>
      </c>
      <c r="X34" s="191"/>
      <c r="Y34" s="191"/>
      <c r="Z34" s="192"/>
      <c r="AA34" s="192"/>
      <c r="AB34" s="192"/>
      <c r="AC34" s="49">
        <f t="shared" si="1"/>
        <v>24750</v>
      </c>
      <c r="AD34" s="164"/>
    </row>
    <row r="35" spans="1:30" s="190" customFormat="1" ht="20.100000000000001" customHeight="1" thickTop="1" thickBot="1" x14ac:dyDescent="0.25">
      <c r="A35" s="193"/>
      <c r="B35" s="92"/>
      <c r="C35" s="194"/>
      <c r="D35" s="490"/>
      <c r="E35" s="195"/>
      <c r="F35" s="196"/>
      <c r="G35" s="196"/>
      <c r="H35" s="197"/>
      <c r="I35" s="47" t="s">
        <v>50</v>
      </c>
      <c r="J35" s="100"/>
      <c r="K35" s="100"/>
      <c r="L35" s="100"/>
      <c r="M35" s="100"/>
      <c r="N35" s="482">
        <v>150</v>
      </c>
      <c r="O35" s="100"/>
      <c r="P35" s="100"/>
      <c r="Q35" s="100"/>
      <c r="R35" s="189"/>
      <c r="S35" s="73">
        <f t="shared" si="0"/>
        <v>150</v>
      </c>
      <c r="U35" s="72">
        <v>23397</v>
      </c>
      <c r="V35" s="72">
        <v>54</v>
      </c>
      <c r="W35" s="100">
        <v>7584</v>
      </c>
      <c r="X35" s="198"/>
      <c r="Y35" s="198"/>
      <c r="Z35" s="198"/>
      <c r="AA35" s="198"/>
      <c r="AB35" s="198">
        <v>1097</v>
      </c>
      <c r="AC35" s="73">
        <f t="shared" si="1"/>
        <v>32132</v>
      </c>
      <c r="AD35" s="74"/>
    </row>
    <row r="36" spans="1:30" s="190" customFormat="1" ht="20.100000000000001" customHeight="1" thickTop="1" x14ac:dyDescent="0.2">
      <c r="A36" s="193"/>
      <c r="B36" s="55"/>
      <c r="C36" s="183"/>
      <c r="D36" s="483"/>
      <c r="E36" s="199"/>
      <c r="H36" s="58"/>
      <c r="I36" s="59" t="s">
        <v>51</v>
      </c>
      <c r="J36" s="86"/>
      <c r="K36" s="86"/>
      <c r="L36" s="86"/>
      <c r="M36" s="86"/>
      <c r="N36" s="86">
        <v>150</v>
      </c>
      <c r="O36" s="86"/>
      <c r="P36" s="86"/>
      <c r="Q36" s="86"/>
      <c r="R36" s="200"/>
      <c r="S36" s="61">
        <f t="shared" si="0"/>
        <v>150</v>
      </c>
      <c r="U36" s="60">
        <v>23397</v>
      </c>
      <c r="V36" s="60">
        <v>54</v>
      </c>
      <c r="W36" s="86">
        <v>5900</v>
      </c>
      <c r="X36" s="201">
        <v>5</v>
      </c>
      <c r="Y36" s="201"/>
      <c r="Z36" s="201"/>
      <c r="AA36" s="201"/>
      <c r="AB36" s="201">
        <v>1097</v>
      </c>
      <c r="AC36" s="61">
        <f t="shared" si="1"/>
        <v>30453</v>
      </c>
      <c r="AD36" s="76"/>
    </row>
    <row r="37" spans="1:30" s="190" customFormat="1" ht="20.100000000000001" customHeight="1" thickBot="1" x14ac:dyDescent="0.25">
      <c r="A37" s="202"/>
      <c r="B37" s="43"/>
      <c r="C37" s="202"/>
      <c r="D37" s="485"/>
      <c r="E37" s="195"/>
      <c r="F37" s="196"/>
      <c r="G37" s="196"/>
      <c r="H37" s="197"/>
      <c r="I37" s="122" t="s">
        <v>52</v>
      </c>
      <c r="J37" s="69"/>
      <c r="K37" s="69"/>
      <c r="L37" s="69"/>
      <c r="M37" s="90"/>
      <c r="N37" s="69">
        <f>ROUND(N36/N35,2)</f>
        <v>1</v>
      </c>
      <c r="O37" s="69"/>
      <c r="P37" s="90"/>
      <c r="Q37" s="90"/>
      <c r="R37" s="90"/>
      <c r="S37" s="69">
        <f>ROUND(S36/S35,2)</f>
        <v>1</v>
      </c>
      <c r="U37" s="69">
        <f>ROUND(U36/U35,2)</f>
        <v>1</v>
      </c>
      <c r="V37" s="69">
        <f>ROUND(V36/V35,2)</f>
        <v>1</v>
      </c>
      <c r="W37" s="69">
        <f>ROUND(W36/W35,2)</f>
        <v>0.78</v>
      </c>
      <c r="X37" s="69"/>
      <c r="Y37" s="69"/>
      <c r="Z37" s="69"/>
      <c r="AA37" s="69"/>
      <c r="AB37" s="69">
        <f>ROUND(AB36/AB35,2)</f>
        <v>1</v>
      </c>
      <c r="AC37" s="69">
        <f>ROUND(AC36/AC35,2)</f>
        <v>0.95</v>
      </c>
      <c r="AD37" s="70"/>
    </row>
    <row r="38" spans="1:30" s="190" customFormat="1" ht="20.100000000000001" customHeight="1" thickTop="1" thickBot="1" x14ac:dyDescent="0.25">
      <c r="A38" s="183"/>
      <c r="B38" s="162" t="s">
        <v>15</v>
      </c>
      <c r="C38" s="184"/>
      <c r="D38" s="486"/>
      <c r="E38" s="185"/>
      <c r="F38" s="186"/>
      <c r="G38" s="186"/>
      <c r="H38" s="187" t="s">
        <v>70</v>
      </c>
      <c r="I38" s="203" t="s">
        <v>49</v>
      </c>
      <c r="J38" s="83"/>
      <c r="K38" s="83"/>
      <c r="L38" s="83"/>
      <c r="M38" s="83"/>
      <c r="N38" s="83">
        <v>1549</v>
      </c>
      <c r="O38" s="83"/>
      <c r="P38" s="83"/>
      <c r="Q38" s="83"/>
      <c r="R38" s="204"/>
      <c r="S38" s="49">
        <f t="shared" si="0"/>
        <v>1549</v>
      </c>
      <c r="U38" s="48"/>
      <c r="V38" s="48"/>
      <c r="W38" s="83"/>
      <c r="X38" s="191"/>
      <c r="Y38" s="191"/>
      <c r="Z38" s="192"/>
      <c r="AA38" s="192"/>
      <c r="AB38" s="192"/>
      <c r="AC38" s="49">
        <f t="shared" si="1"/>
        <v>0</v>
      </c>
      <c r="AD38" s="164"/>
    </row>
    <row r="39" spans="1:30" s="190" customFormat="1" ht="20.100000000000001" customHeight="1" thickTop="1" thickBot="1" x14ac:dyDescent="0.25">
      <c r="A39" s="193"/>
      <c r="B39" s="92"/>
      <c r="C39" s="194"/>
      <c r="D39" s="490"/>
      <c r="E39" s="195"/>
      <c r="F39" s="196"/>
      <c r="G39" s="196"/>
      <c r="H39" s="197"/>
      <c r="I39" s="205" t="s">
        <v>50</v>
      </c>
      <c r="J39" s="97"/>
      <c r="K39" s="97"/>
      <c r="L39" s="97"/>
      <c r="M39" s="97"/>
      <c r="N39" s="282">
        <v>1999</v>
      </c>
      <c r="O39" s="97"/>
      <c r="P39" s="97"/>
      <c r="Q39" s="97"/>
      <c r="R39" s="206"/>
      <c r="S39" s="49">
        <f t="shared" si="0"/>
        <v>1999</v>
      </c>
      <c r="U39" s="60"/>
      <c r="V39" s="60"/>
      <c r="W39" s="86"/>
      <c r="X39" s="201"/>
      <c r="Y39" s="201"/>
      <c r="Z39" s="201"/>
      <c r="AA39" s="201"/>
      <c r="AB39" s="201"/>
      <c r="AC39" s="49">
        <f t="shared" si="1"/>
        <v>0</v>
      </c>
      <c r="AD39" s="76"/>
    </row>
    <row r="40" spans="1:30" s="190" customFormat="1" ht="20.100000000000001" customHeight="1" thickTop="1" x14ac:dyDescent="0.2">
      <c r="A40" s="193"/>
      <c r="B40" s="480"/>
      <c r="C40" s="183"/>
      <c r="D40" s="483"/>
      <c r="E40" s="199"/>
      <c r="H40" s="58"/>
      <c r="I40" s="59" t="s">
        <v>51</v>
      </c>
      <c r="J40" s="86"/>
      <c r="K40" s="86"/>
      <c r="L40" s="86"/>
      <c r="M40" s="86"/>
      <c r="N40" s="86">
        <v>1957</v>
      </c>
      <c r="O40" s="86"/>
      <c r="P40" s="86"/>
      <c r="Q40" s="86"/>
      <c r="R40" s="200"/>
      <c r="S40" s="61">
        <f t="shared" ref="S40" si="5">SUM(J40:R40)</f>
        <v>1957</v>
      </c>
      <c r="U40" s="60"/>
      <c r="V40" s="60"/>
      <c r="W40" s="86"/>
      <c r="X40" s="201"/>
      <c r="Y40" s="201"/>
      <c r="Z40" s="201"/>
      <c r="AA40" s="201"/>
      <c r="AB40" s="201"/>
      <c r="AC40" s="61">
        <f t="shared" ref="AC40:AC41" si="6">SUM(U40:AB40)</f>
        <v>0</v>
      </c>
      <c r="AD40" s="76"/>
    </row>
    <row r="41" spans="1:30" s="190" customFormat="1" ht="20.100000000000001" customHeight="1" thickBot="1" x14ac:dyDescent="0.25">
      <c r="A41" s="202"/>
      <c r="B41" s="43"/>
      <c r="C41" s="202"/>
      <c r="D41" s="485"/>
      <c r="E41" s="195"/>
      <c r="F41" s="196"/>
      <c r="G41" s="196"/>
      <c r="H41" s="197"/>
      <c r="I41" s="122" t="s">
        <v>52</v>
      </c>
      <c r="J41" s="69"/>
      <c r="K41" s="69"/>
      <c r="L41" s="69"/>
      <c r="M41" s="90"/>
      <c r="N41" s="69">
        <f>ROUND(N40/N39,2)</f>
        <v>0.98</v>
      </c>
      <c r="O41" s="69"/>
      <c r="P41" s="90"/>
      <c r="Q41" s="90"/>
      <c r="R41" s="90"/>
      <c r="S41" s="69">
        <f>ROUND(S40/S39,2)</f>
        <v>0.98</v>
      </c>
      <c r="U41" s="69"/>
      <c r="V41" s="69"/>
      <c r="W41" s="69"/>
      <c r="X41" s="69"/>
      <c r="Y41" s="69"/>
      <c r="Z41" s="69"/>
      <c r="AA41" s="69"/>
      <c r="AB41" s="69"/>
      <c r="AC41" s="52">
        <f t="shared" si="6"/>
        <v>0</v>
      </c>
      <c r="AD41" s="70"/>
    </row>
    <row r="42" spans="1:30" s="50" customFormat="1" ht="20.100000000000001" customHeight="1" thickTop="1" thickBot="1" x14ac:dyDescent="0.25">
      <c r="A42" s="157"/>
      <c r="B42" s="162" t="s">
        <v>16</v>
      </c>
      <c r="C42" s="157"/>
      <c r="D42" s="486"/>
      <c r="E42" s="158"/>
      <c r="F42" s="159"/>
      <c r="G42" s="159"/>
      <c r="H42" s="160" t="s">
        <v>71</v>
      </c>
      <c r="I42" s="161" t="s">
        <v>49</v>
      </c>
      <c r="J42" s="100"/>
      <c r="K42" s="100"/>
      <c r="L42" s="100"/>
      <c r="M42" s="100"/>
      <c r="N42" s="100"/>
      <c r="O42" s="100">
        <v>3011</v>
      </c>
      <c r="P42" s="100"/>
      <c r="Q42" s="100"/>
      <c r="R42" s="100"/>
      <c r="S42" s="73">
        <f t="shared" si="0"/>
        <v>3011</v>
      </c>
      <c r="U42" s="84"/>
      <c r="V42" s="84"/>
      <c r="W42" s="84"/>
      <c r="X42" s="72"/>
      <c r="Y42" s="84"/>
      <c r="Z42" s="84"/>
      <c r="AA42" s="84"/>
      <c r="AB42" s="84">
        <v>3011</v>
      </c>
      <c r="AC42" s="73">
        <f t="shared" si="1"/>
        <v>3011</v>
      </c>
      <c r="AD42" s="74"/>
    </row>
    <row r="43" spans="1:30" s="50" customFormat="1" ht="20.100000000000001" customHeight="1" thickTop="1" thickBot="1" x14ac:dyDescent="0.25">
      <c r="A43" s="54"/>
      <c r="B43" s="55"/>
      <c r="C43" s="54"/>
      <c r="D43" s="483"/>
      <c r="E43" s="57"/>
      <c r="H43" s="85"/>
      <c r="I43" s="79" t="s">
        <v>50</v>
      </c>
      <c r="J43" s="86"/>
      <c r="K43" s="86"/>
      <c r="L43" s="86"/>
      <c r="M43" s="86"/>
      <c r="N43" s="86"/>
      <c r="O43" s="86">
        <v>2339</v>
      </c>
      <c r="P43" s="86"/>
      <c r="Q43" s="86"/>
      <c r="R43" s="86">
        <v>699</v>
      </c>
      <c r="S43" s="61">
        <f t="shared" si="0"/>
        <v>3038</v>
      </c>
      <c r="U43" s="84"/>
      <c r="V43" s="84"/>
      <c r="W43" s="84"/>
      <c r="X43" s="72"/>
      <c r="Y43" s="84"/>
      <c r="Z43" s="84"/>
      <c r="AA43" s="84"/>
      <c r="AB43" s="84"/>
      <c r="AC43" s="73">
        <f t="shared" si="1"/>
        <v>0</v>
      </c>
      <c r="AD43" s="74"/>
    </row>
    <row r="44" spans="1:30" s="50" customFormat="1" ht="20.100000000000001" customHeight="1" thickTop="1" x14ac:dyDescent="0.2">
      <c r="A44" s="54"/>
      <c r="B44" s="55"/>
      <c r="C44" s="54"/>
      <c r="D44" s="483"/>
      <c r="E44" s="57"/>
      <c r="H44" s="81"/>
      <c r="I44" s="80" t="s">
        <v>51</v>
      </c>
      <c r="J44" s="86"/>
      <c r="K44" s="86"/>
      <c r="L44" s="86"/>
      <c r="M44" s="86"/>
      <c r="N44" s="86"/>
      <c r="O44" s="86"/>
      <c r="P44" s="86"/>
      <c r="Q44" s="86"/>
      <c r="R44" s="86">
        <v>699</v>
      </c>
      <c r="S44" s="61">
        <f t="shared" si="0"/>
        <v>699</v>
      </c>
      <c r="U44" s="87"/>
      <c r="V44" s="87"/>
      <c r="W44" s="87"/>
      <c r="X44" s="60"/>
      <c r="Y44" s="87"/>
      <c r="Z44" s="87"/>
      <c r="AA44" s="87"/>
      <c r="AB44" s="87"/>
      <c r="AC44" s="61">
        <f t="shared" si="1"/>
        <v>0</v>
      </c>
      <c r="AD44" s="76"/>
    </row>
    <row r="45" spans="1:30" s="50" customFormat="1" ht="20.100000000000001" customHeight="1" thickBot="1" x14ac:dyDescent="0.25">
      <c r="A45" s="42"/>
      <c r="B45" s="43"/>
      <c r="C45" s="42"/>
      <c r="D45" s="485"/>
      <c r="E45" s="93"/>
      <c r="F45" s="94"/>
      <c r="G45" s="94"/>
      <c r="H45" s="95"/>
      <c r="I45" s="89" t="s">
        <v>52</v>
      </c>
      <c r="J45" s="69"/>
      <c r="K45" s="69"/>
      <c r="L45" s="69"/>
      <c r="M45" s="90"/>
      <c r="N45" s="90"/>
      <c r="O45" s="69"/>
      <c r="P45" s="69"/>
      <c r="Q45" s="90"/>
      <c r="R45" s="69">
        <f>ROUND(R44/R43,2)</f>
        <v>1</v>
      </c>
      <c r="S45" s="69">
        <f>ROUND(S44/S43,2)</f>
        <v>0.23</v>
      </c>
      <c r="U45" s="69"/>
      <c r="V45" s="69"/>
      <c r="W45" s="69"/>
      <c r="X45" s="69"/>
      <c r="Y45" s="69"/>
      <c r="Z45" s="69"/>
      <c r="AA45" s="69"/>
      <c r="AB45" s="69"/>
      <c r="AC45" s="52">
        <f t="shared" si="1"/>
        <v>0</v>
      </c>
      <c r="AD45" s="70"/>
    </row>
    <row r="46" spans="1:30" s="50" customFormat="1" ht="20.100000000000001" customHeight="1" thickTop="1" thickBot="1" x14ac:dyDescent="0.25">
      <c r="A46" s="157"/>
      <c r="B46" s="162" t="s">
        <v>17</v>
      </c>
      <c r="C46" s="157"/>
      <c r="D46" s="486"/>
      <c r="E46" s="158"/>
      <c r="F46" s="159"/>
      <c r="G46" s="159"/>
      <c r="H46" s="160" t="s">
        <v>72</v>
      </c>
      <c r="I46" s="161" t="s">
        <v>49</v>
      </c>
      <c r="J46" s="100"/>
      <c r="K46" s="100"/>
      <c r="L46" s="100"/>
      <c r="M46" s="100">
        <v>3194</v>
      </c>
      <c r="N46" s="100"/>
      <c r="O46" s="100"/>
      <c r="P46" s="100"/>
      <c r="Q46" s="100"/>
      <c r="R46" s="100"/>
      <c r="S46" s="73">
        <f t="shared" si="0"/>
        <v>3194</v>
      </c>
      <c r="U46" s="156"/>
      <c r="V46" s="156"/>
      <c r="W46" s="156"/>
      <c r="X46" s="156"/>
      <c r="Y46" s="156"/>
      <c r="Z46" s="163"/>
      <c r="AA46" s="163"/>
      <c r="AB46" s="163"/>
      <c r="AC46" s="49">
        <f t="shared" si="1"/>
        <v>0</v>
      </c>
      <c r="AD46" s="164"/>
    </row>
    <row r="47" spans="1:30" s="50" customFormat="1" ht="20.100000000000001" customHeight="1" thickTop="1" thickBot="1" x14ac:dyDescent="0.25">
      <c r="A47" s="54"/>
      <c r="B47" s="55"/>
      <c r="C47" s="54"/>
      <c r="D47" s="483"/>
      <c r="E47" s="57"/>
      <c r="H47" s="81"/>
      <c r="I47" s="79" t="s">
        <v>50</v>
      </c>
      <c r="J47" s="86"/>
      <c r="K47" s="86"/>
      <c r="L47" s="86"/>
      <c r="M47" s="86">
        <v>3271</v>
      </c>
      <c r="N47" s="86"/>
      <c r="O47" s="86"/>
      <c r="P47" s="86"/>
      <c r="Q47" s="86"/>
      <c r="R47" s="86"/>
      <c r="S47" s="61">
        <f t="shared" si="0"/>
        <v>3271</v>
      </c>
      <c r="U47" s="84"/>
      <c r="V47" s="84"/>
      <c r="W47" s="84"/>
      <c r="X47" s="84"/>
      <c r="Y47" s="84"/>
      <c r="Z47" s="84"/>
      <c r="AA47" s="84"/>
      <c r="AB47" s="84"/>
      <c r="AC47" s="73">
        <f t="shared" si="1"/>
        <v>0</v>
      </c>
      <c r="AD47" s="74"/>
    </row>
    <row r="48" spans="1:30" s="50" customFormat="1" ht="20.100000000000001" customHeight="1" thickTop="1" x14ac:dyDescent="0.2">
      <c r="A48" s="62"/>
      <c r="B48" s="12"/>
      <c r="C48" s="62"/>
      <c r="D48" s="484"/>
      <c r="E48" s="57"/>
      <c r="H48" s="81"/>
      <c r="I48" s="80" t="s">
        <v>51</v>
      </c>
      <c r="J48" s="103"/>
      <c r="K48" s="103"/>
      <c r="L48" s="103"/>
      <c r="M48" s="103">
        <v>3270</v>
      </c>
      <c r="N48" s="103"/>
      <c r="O48" s="103"/>
      <c r="P48" s="103"/>
      <c r="Q48" s="103"/>
      <c r="R48" s="103"/>
      <c r="S48" s="52">
        <f t="shared" si="0"/>
        <v>3270</v>
      </c>
      <c r="U48" s="87"/>
      <c r="V48" s="87"/>
      <c r="W48" s="87"/>
      <c r="X48" s="87"/>
      <c r="Y48" s="87"/>
      <c r="Z48" s="87"/>
      <c r="AA48" s="87"/>
      <c r="AB48" s="87"/>
      <c r="AC48" s="61">
        <f t="shared" si="1"/>
        <v>0</v>
      </c>
      <c r="AD48" s="76"/>
    </row>
    <row r="49" spans="1:30" s="50" customFormat="1" ht="20.100000000000001" customHeight="1" thickBot="1" x14ac:dyDescent="0.25">
      <c r="A49" s="42"/>
      <c r="B49" s="43"/>
      <c r="C49" s="42"/>
      <c r="D49" s="485"/>
      <c r="E49" s="93"/>
      <c r="F49" s="94"/>
      <c r="G49" s="94"/>
      <c r="H49" s="95"/>
      <c r="I49" s="89" t="s">
        <v>52</v>
      </c>
      <c r="J49" s="69"/>
      <c r="K49" s="69"/>
      <c r="L49" s="69"/>
      <c r="M49" s="69">
        <f>ROUND(M48/M47,2)</f>
        <v>1</v>
      </c>
      <c r="N49" s="69"/>
      <c r="O49" s="69"/>
      <c r="P49" s="90"/>
      <c r="Q49" s="90"/>
      <c r="R49" s="90"/>
      <c r="S49" s="69">
        <f>ROUND(S48/S47,2)</f>
        <v>1</v>
      </c>
      <c r="U49" s="69"/>
      <c r="V49" s="69"/>
      <c r="W49" s="69"/>
      <c r="X49" s="69"/>
      <c r="Y49" s="69"/>
      <c r="Z49" s="69"/>
      <c r="AA49" s="69"/>
      <c r="AB49" s="69"/>
      <c r="AC49" s="52">
        <f t="shared" si="1"/>
        <v>0</v>
      </c>
      <c r="AD49" s="70"/>
    </row>
    <row r="50" spans="1:30" s="50" customFormat="1" ht="20.100000000000001" customHeight="1" thickTop="1" thickBot="1" x14ac:dyDescent="0.25">
      <c r="A50" s="157"/>
      <c r="B50" s="162" t="s">
        <v>18</v>
      </c>
      <c r="C50" s="157"/>
      <c r="D50" s="486"/>
      <c r="E50" s="158"/>
      <c r="F50" s="159"/>
      <c r="G50" s="159"/>
      <c r="H50" s="160" t="s">
        <v>73</v>
      </c>
      <c r="I50" s="161" t="s">
        <v>49</v>
      </c>
      <c r="J50" s="100"/>
      <c r="K50" s="100"/>
      <c r="L50" s="100">
        <v>1608</v>
      </c>
      <c r="M50" s="100"/>
      <c r="N50" s="100"/>
      <c r="O50" s="100"/>
      <c r="P50" s="100"/>
      <c r="Q50" s="100"/>
      <c r="R50" s="100"/>
      <c r="S50" s="73">
        <f t="shared" si="0"/>
        <v>1608</v>
      </c>
      <c r="U50" s="156"/>
      <c r="V50" s="156"/>
      <c r="W50" s="156"/>
      <c r="X50" s="156">
        <v>702</v>
      </c>
      <c r="Y50" s="156"/>
      <c r="Z50" s="163"/>
      <c r="AA50" s="163"/>
      <c r="AB50" s="163"/>
      <c r="AC50" s="49">
        <f t="shared" si="1"/>
        <v>702</v>
      </c>
      <c r="AD50" s="211"/>
    </row>
    <row r="51" spans="1:30" s="50" customFormat="1" ht="20.100000000000001" customHeight="1" thickTop="1" thickBot="1" x14ac:dyDescent="0.25">
      <c r="A51" s="54"/>
      <c r="B51" s="55"/>
      <c r="C51" s="54"/>
      <c r="D51" s="483"/>
      <c r="E51" s="57"/>
      <c r="H51" s="81"/>
      <c r="I51" s="79" t="s">
        <v>50</v>
      </c>
      <c r="J51" s="86"/>
      <c r="K51" s="86"/>
      <c r="L51" s="86">
        <v>2026</v>
      </c>
      <c r="M51" s="86"/>
      <c r="N51" s="86"/>
      <c r="O51" s="86"/>
      <c r="P51" s="86"/>
      <c r="Q51" s="86"/>
      <c r="R51" s="86"/>
      <c r="S51" s="61">
        <f t="shared" si="0"/>
        <v>2026</v>
      </c>
      <c r="U51" s="84"/>
      <c r="V51" s="84"/>
      <c r="W51" s="84"/>
      <c r="X51" s="84">
        <v>1145</v>
      </c>
      <c r="Y51" s="84"/>
      <c r="Z51" s="84"/>
      <c r="AA51" s="84"/>
      <c r="AB51" s="84"/>
      <c r="AC51" s="73">
        <f t="shared" si="1"/>
        <v>1145</v>
      </c>
      <c r="AD51" s="212"/>
    </row>
    <row r="52" spans="1:30" s="50" customFormat="1" ht="20.100000000000001" customHeight="1" thickTop="1" x14ac:dyDescent="0.2">
      <c r="A52" s="62"/>
      <c r="B52" s="12"/>
      <c r="C52" s="62"/>
      <c r="D52" s="484"/>
      <c r="E52" s="57"/>
      <c r="H52" s="81"/>
      <c r="I52" s="80" t="s">
        <v>51</v>
      </c>
      <c r="J52" s="103"/>
      <c r="K52" s="103"/>
      <c r="L52" s="103">
        <v>1990</v>
      </c>
      <c r="M52" s="103"/>
      <c r="N52" s="103"/>
      <c r="O52" s="103"/>
      <c r="P52" s="103"/>
      <c r="Q52" s="103"/>
      <c r="R52" s="103"/>
      <c r="S52" s="52">
        <f t="shared" si="0"/>
        <v>1990</v>
      </c>
      <c r="U52" s="87"/>
      <c r="V52" s="87"/>
      <c r="W52" s="87"/>
      <c r="X52" s="87">
        <v>1145</v>
      </c>
      <c r="Y52" s="87"/>
      <c r="Z52" s="87"/>
      <c r="AA52" s="87"/>
      <c r="AB52" s="87"/>
      <c r="AC52" s="61">
        <f t="shared" si="1"/>
        <v>1145</v>
      </c>
      <c r="AD52" s="207"/>
    </row>
    <row r="53" spans="1:30" s="50" customFormat="1" ht="20.100000000000001" customHeight="1" thickBot="1" x14ac:dyDescent="0.25">
      <c r="A53" s="42"/>
      <c r="B53" s="43"/>
      <c r="C53" s="42"/>
      <c r="D53" s="485"/>
      <c r="E53" s="93"/>
      <c r="F53" s="94"/>
      <c r="G53" s="94"/>
      <c r="H53" s="95"/>
      <c r="I53" s="89" t="s">
        <v>52</v>
      </c>
      <c r="J53" s="69"/>
      <c r="K53" s="69"/>
      <c r="L53" s="69">
        <f>ROUND(L52/L51,2)</f>
        <v>0.98</v>
      </c>
      <c r="M53" s="90"/>
      <c r="N53" s="69"/>
      <c r="O53" s="69"/>
      <c r="P53" s="90"/>
      <c r="Q53" s="90"/>
      <c r="R53" s="90"/>
      <c r="S53" s="69">
        <f>ROUND(S52/S51,2)</f>
        <v>0.98</v>
      </c>
      <c r="U53" s="69"/>
      <c r="V53" s="69"/>
      <c r="W53" s="69"/>
      <c r="X53" s="69">
        <f>ROUND(X52/X51,2)</f>
        <v>1</v>
      </c>
      <c r="Y53" s="69"/>
      <c r="Z53" s="69"/>
      <c r="AA53" s="69"/>
      <c r="AB53" s="69"/>
      <c r="AC53" s="52">
        <f t="shared" si="1"/>
        <v>1</v>
      </c>
      <c r="AD53" s="208"/>
    </row>
    <row r="54" spans="1:30" s="99" customFormat="1" ht="20.100000000000001" customHeight="1" thickTop="1" thickBot="1" x14ac:dyDescent="0.25">
      <c r="A54" s="133"/>
      <c r="B54" s="162" t="s">
        <v>19</v>
      </c>
      <c r="C54" s="133"/>
      <c r="D54" s="486"/>
      <c r="E54" s="213"/>
      <c r="F54" s="214"/>
      <c r="G54" s="214"/>
      <c r="H54" s="215" t="s">
        <v>74</v>
      </c>
      <c r="I54" s="161" t="s">
        <v>49</v>
      </c>
      <c r="J54" s="100">
        <v>465</v>
      </c>
      <c r="K54" s="100">
        <v>45</v>
      </c>
      <c r="L54" s="100">
        <v>76</v>
      </c>
      <c r="M54" s="100"/>
      <c r="N54" s="100"/>
      <c r="O54" s="100"/>
      <c r="P54" s="100"/>
      <c r="Q54" s="100"/>
      <c r="R54" s="100"/>
      <c r="S54" s="73">
        <f t="shared" si="0"/>
        <v>586</v>
      </c>
      <c r="U54" s="83"/>
      <c r="V54" s="83"/>
      <c r="W54" s="83"/>
      <c r="X54" s="83"/>
      <c r="Y54" s="83"/>
      <c r="Z54" s="97"/>
      <c r="AA54" s="97"/>
      <c r="AB54" s="97"/>
      <c r="AC54" s="49">
        <f t="shared" si="1"/>
        <v>0</v>
      </c>
      <c r="AD54" s="164">
        <v>3</v>
      </c>
    </row>
    <row r="55" spans="1:30" s="99" customFormat="1" ht="20.100000000000001" customHeight="1" thickTop="1" thickBot="1" x14ac:dyDescent="0.25">
      <c r="A55" s="105"/>
      <c r="B55" s="55"/>
      <c r="C55" s="105"/>
      <c r="D55" s="483"/>
      <c r="E55" s="216"/>
      <c r="H55" s="217"/>
      <c r="I55" s="79" t="s">
        <v>50</v>
      </c>
      <c r="J55" s="86">
        <v>1930</v>
      </c>
      <c r="K55" s="86">
        <v>185</v>
      </c>
      <c r="L55" s="86">
        <v>76</v>
      </c>
      <c r="M55" s="86"/>
      <c r="N55" s="86"/>
      <c r="O55" s="86"/>
      <c r="P55" s="86"/>
      <c r="Q55" s="86"/>
      <c r="R55" s="86"/>
      <c r="S55" s="61">
        <f t="shared" si="0"/>
        <v>2191</v>
      </c>
      <c r="U55" s="100">
        <v>1565</v>
      </c>
      <c r="V55" s="100"/>
      <c r="W55" s="100"/>
      <c r="X55" s="100"/>
      <c r="Y55" s="100"/>
      <c r="Z55" s="100"/>
      <c r="AA55" s="100"/>
      <c r="AB55" s="100"/>
      <c r="AC55" s="73">
        <f t="shared" si="1"/>
        <v>1565</v>
      </c>
      <c r="AD55" s="74"/>
    </row>
    <row r="56" spans="1:30" s="99" customFormat="1" ht="20.100000000000001" customHeight="1" thickTop="1" x14ac:dyDescent="0.2">
      <c r="A56" s="114"/>
      <c r="B56" s="12"/>
      <c r="C56" s="114"/>
      <c r="D56" s="484"/>
      <c r="E56" s="216"/>
      <c r="H56" s="218"/>
      <c r="I56" s="80" t="s">
        <v>51</v>
      </c>
      <c r="J56" s="103">
        <v>1743</v>
      </c>
      <c r="K56" s="103">
        <v>186</v>
      </c>
      <c r="L56" s="103"/>
      <c r="M56" s="103"/>
      <c r="N56" s="103"/>
      <c r="O56" s="103"/>
      <c r="P56" s="103"/>
      <c r="Q56" s="103"/>
      <c r="R56" s="103"/>
      <c r="S56" s="52">
        <f t="shared" si="0"/>
        <v>1929</v>
      </c>
      <c r="U56" s="86">
        <v>1565</v>
      </c>
      <c r="V56" s="86"/>
      <c r="W56" s="86"/>
      <c r="X56" s="86"/>
      <c r="Y56" s="86"/>
      <c r="Z56" s="86"/>
      <c r="AA56" s="86"/>
      <c r="AB56" s="86"/>
      <c r="AC56" s="61">
        <f t="shared" si="1"/>
        <v>1565</v>
      </c>
      <c r="AD56" s="76"/>
    </row>
    <row r="57" spans="1:30" s="99" customFormat="1" ht="20.100000000000001" customHeight="1" thickBot="1" x14ac:dyDescent="0.25">
      <c r="A57" s="120"/>
      <c r="B57" s="43"/>
      <c r="C57" s="120"/>
      <c r="D57" s="485"/>
      <c r="E57" s="219"/>
      <c r="F57" s="220"/>
      <c r="G57" s="220"/>
      <c r="H57" s="221"/>
      <c r="I57" s="89" t="s">
        <v>52</v>
      </c>
      <c r="J57" s="69">
        <f t="shared" ref="J57:K57" si="7">ROUND(J56/J55,2)</f>
        <v>0.9</v>
      </c>
      <c r="K57" s="69">
        <f t="shared" si="7"/>
        <v>1.01</v>
      </c>
      <c r="L57" s="69"/>
      <c r="M57" s="90"/>
      <c r="N57" s="69"/>
      <c r="O57" s="69"/>
      <c r="P57" s="90"/>
      <c r="Q57" s="90"/>
      <c r="R57" s="90"/>
      <c r="S57" s="69">
        <f>ROUND(S56/S55,2)</f>
        <v>0.88</v>
      </c>
      <c r="U57" s="69">
        <f>ROUND(U56/U55,2)</f>
        <v>1</v>
      </c>
      <c r="V57" s="69"/>
      <c r="W57" s="69"/>
      <c r="X57" s="69"/>
      <c r="Y57" s="69"/>
      <c r="Z57" s="69"/>
      <c r="AA57" s="69"/>
      <c r="AB57" s="69"/>
      <c r="AC57" s="69">
        <f>ROUND(AC56/AC55,2)</f>
        <v>1</v>
      </c>
      <c r="AD57" s="70"/>
    </row>
    <row r="58" spans="1:30" s="99" customFormat="1" ht="39" customHeight="1" thickTop="1" thickBot="1" x14ac:dyDescent="0.25">
      <c r="A58" s="133"/>
      <c r="B58" s="162" t="s">
        <v>20</v>
      </c>
      <c r="C58" s="133"/>
      <c r="D58" s="486"/>
      <c r="E58" s="213"/>
      <c r="F58" s="214"/>
      <c r="G58" s="214"/>
      <c r="H58" s="222" t="s">
        <v>75</v>
      </c>
      <c r="I58" s="161" t="s">
        <v>49</v>
      </c>
      <c r="J58" s="100">
        <v>1685</v>
      </c>
      <c r="K58" s="100">
        <v>339</v>
      </c>
      <c r="L58" s="100">
        <v>2731</v>
      </c>
      <c r="M58" s="100"/>
      <c r="N58" s="100"/>
      <c r="O58" s="100"/>
      <c r="P58" s="100"/>
      <c r="Q58" s="100"/>
      <c r="R58" s="100"/>
      <c r="S58" s="73">
        <f t="shared" si="0"/>
        <v>4755</v>
      </c>
      <c r="U58" s="83"/>
      <c r="V58" s="83"/>
      <c r="W58" s="83"/>
      <c r="X58" s="83"/>
      <c r="Y58" s="83"/>
      <c r="Z58" s="97"/>
      <c r="AA58" s="97"/>
      <c r="AB58" s="97"/>
      <c r="AC58" s="49">
        <f t="shared" si="1"/>
        <v>0</v>
      </c>
      <c r="AD58" s="223">
        <v>0.75</v>
      </c>
    </row>
    <row r="59" spans="1:30" s="99" customFormat="1" ht="20.100000000000001" customHeight="1" thickTop="1" thickBot="1" x14ac:dyDescent="0.25">
      <c r="A59" s="105"/>
      <c r="B59" s="55"/>
      <c r="C59" s="105"/>
      <c r="D59" s="483"/>
      <c r="E59" s="216"/>
      <c r="H59" s="218"/>
      <c r="I59" s="79" t="s">
        <v>50</v>
      </c>
      <c r="J59" s="86">
        <v>1705</v>
      </c>
      <c r="K59" s="86">
        <v>339</v>
      </c>
      <c r="L59" s="86">
        <v>2731</v>
      </c>
      <c r="M59" s="86"/>
      <c r="N59" s="86"/>
      <c r="O59" s="86"/>
      <c r="P59" s="86"/>
      <c r="Q59" s="86"/>
      <c r="R59" s="86"/>
      <c r="S59" s="61">
        <f t="shared" si="0"/>
        <v>4775</v>
      </c>
      <c r="U59" s="100"/>
      <c r="V59" s="100"/>
      <c r="W59" s="100"/>
      <c r="X59" s="100"/>
      <c r="Y59" s="100"/>
      <c r="Z59" s="100"/>
      <c r="AA59" s="100"/>
      <c r="AB59" s="100"/>
      <c r="AC59" s="73">
        <f t="shared" si="1"/>
        <v>0</v>
      </c>
      <c r="AD59" s="212"/>
    </row>
    <row r="60" spans="1:30" s="99" customFormat="1" ht="20.100000000000001" customHeight="1" thickTop="1" x14ac:dyDescent="0.2">
      <c r="A60" s="114"/>
      <c r="B60" s="12"/>
      <c r="C60" s="114"/>
      <c r="D60" s="484"/>
      <c r="E60" s="216"/>
      <c r="H60" s="218"/>
      <c r="I60" s="80" t="s">
        <v>51</v>
      </c>
      <c r="J60" s="103">
        <v>1705</v>
      </c>
      <c r="K60" s="103">
        <v>347</v>
      </c>
      <c r="L60" s="103">
        <v>2717</v>
      </c>
      <c r="M60" s="103"/>
      <c r="N60" s="103"/>
      <c r="O60" s="103"/>
      <c r="P60" s="103"/>
      <c r="Q60" s="103"/>
      <c r="R60" s="103"/>
      <c r="S60" s="52">
        <f t="shared" ref="S60:S64" si="8">SUM(J60:R60)</f>
        <v>4769</v>
      </c>
      <c r="U60" s="86"/>
      <c r="V60" s="86"/>
      <c r="W60" s="86"/>
      <c r="X60" s="86">
        <v>40</v>
      </c>
      <c r="Y60" s="86"/>
      <c r="Z60" s="86"/>
      <c r="AA60" s="86"/>
      <c r="AB60" s="86"/>
      <c r="AC60" s="61">
        <f t="shared" si="1"/>
        <v>40</v>
      </c>
      <c r="AD60" s="207"/>
    </row>
    <row r="61" spans="1:30" s="99" customFormat="1" ht="20.100000000000001" customHeight="1" thickBot="1" x14ac:dyDescent="0.25">
      <c r="A61" s="120"/>
      <c r="B61" s="43"/>
      <c r="C61" s="120"/>
      <c r="D61" s="487"/>
      <c r="E61" s="219"/>
      <c r="F61" s="220"/>
      <c r="G61" s="220"/>
      <c r="H61" s="221"/>
      <c r="I61" s="89" t="s">
        <v>52</v>
      </c>
      <c r="J61" s="69">
        <f t="shared" ref="J61:L61" si="9">ROUND(J60/J59,2)</f>
        <v>1</v>
      </c>
      <c r="K61" s="69">
        <f t="shared" si="9"/>
        <v>1.02</v>
      </c>
      <c r="L61" s="69">
        <f t="shared" si="9"/>
        <v>0.99</v>
      </c>
      <c r="M61" s="90"/>
      <c r="N61" s="69"/>
      <c r="O61" s="69"/>
      <c r="P61" s="90"/>
      <c r="Q61" s="90"/>
      <c r="R61" s="90"/>
      <c r="S61" s="69">
        <f>ROUND(S60/S59,2)</f>
        <v>1</v>
      </c>
      <c r="U61" s="69"/>
      <c r="V61" s="69"/>
      <c r="W61" s="69"/>
      <c r="X61" s="69"/>
      <c r="Y61" s="69"/>
      <c r="Z61" s="69"/>
      <c r="AA61" s="69"/>
      <c r="AB61" s="69"/>
      <c r="AC61" s="52">
        <f t="shared" ref="AC61:AC67" si="10">SUM(U61:AB61)</f>
        <v>0</v>
      </c>
      <c r="AD61" s="208"/>
    </row>
    <row r="62" spans="1:30" s="190" customFormat="1" ht="20.100000000000001" customHeight="1" thickTop="1" thickBot="1" x14ac:dyDescent="0.25">
      <c r="A62" s="184"/>
      <c r="B62" s="162" t="s">
        <v>21</v>
      </c>
      <c r="C62" s="184"/>
      <c r="D62" s="486"/>
      <c r="E62" s="185"/>
      <c r="F62" s="186"/>
      <c r="G62" s="186"/>
      <c r="H62" s="187" t="s">
        <v>76</v>
      </c>
      <c r="I62" s="161" t="s">
        <v>49</v>
      </c>
      <c r="J62" s="100"/>
      <c r="K62" s="100"/>
      <c r="L62" s="100">
        <v>381</v>
      </c>
      <c r="M62" s="100"/>
      <c r="N62" s="100"/>
      <c r="O62" s="100"/>
      <c r="P62" s="100"/>
      <c r="Q62" s="100"/>
      <c r="R62" s="100"/>
      <c r="S62" s="73">
        <f t="shared" si="8"/>
        <v>381</v>
      </c>
      <c r="U62" s="48"/>
      <c r="V62" s="48"/>
      <c r="W62" s="48"/>
      <c r="X62" s="48">
        <v>50</v>
      </c>
      <c r="Y62" s="48"/>
      <c r="Z62" s="224"/>
      <c r="AA62" s="224"/>
      <c r="AB62" s="224"/>
      <c r="AC62" s="49">
        <f t="shared" si="10"/>
        <v>50</v>
      </c>
      <c r="AD62" s="164"/>
    </row>
    <row r="63" spans="1:30" s="190" customFormat="1" ht="20.100000000000001" customHeight="1" thickTop="1" thickBot="1" x14ac:dyDescent="0.25">
      <c r="A63" s="183"/>
      <c r="B63" s="55"/>
      <c r="C63" s="183"/>
      <c r="D63" s="483"/>
      <c r="E63" s="199"/>
      <c r="H63" s="58"/>
      <c r="I63" s="79" t="s">
        <v>50</v>
      </c>
      <c r="J63" s="86"/>
      <c r="K63" s="86"/>
      <c r="L63" s="86">
        <v>381</v>
      </c>
      <c r="M63" s="86"/>
      <c r="N63" s="86"/>
      <c r="O63" s="86"/>
      <c r="P63" s="86"/>
      <c r="Q63" s="86"/>
      <c r="R63" s="86"/>
      <c r="S63" s="61">
        <f t="shared" si="8"/>
        <v>381</v>
      </c>
      <c r="U63" s="72"/>
      <c r="V63" s="72"/>
      <c r="W63" s="72"/>
      <c r="X63" s="72">
        <v>50</v>
      </c>
      <c r="Y63" s="72"/>
      <c r="Z63" s="72"/>
      <c r="AA63" s="72"/>
      <c r="AB63" s="72"/>
      <c r="AC63" s="73">
        <f t="shared" si="10"/>
        <v>50</v>
      </c>
      <c r="AD63" s="74"/>
    </row>
    <row r="64" spans="1:30" s="190" customFormat="1" ht="20.100000000000001" customHeight="1" thickTop="1" thickBot="1" x14ac:dyDescent="0.25">
      <c r="A64" s="193"/>
      <c r="B64" s="12"/>
      <c r="C64" s="193"/>
      <c r="D64" s="484"/>
      <c r="E64" s="199"/>
      <c r="H64" s="58"/>
      <c r="I64" s="80" t="s">
        <v>51</v>
      </c>
      <c r="J64" s="103"/>
      <c r="K64" s="103"/>
      <c r="L64" s="103">
        <v>808</v>
      </c>
      <c r="M64" s="103"/>
      <c r="N64" s="103"/>
      <c r="O64" s="103"/>
      <c r="P64" s="103"/>
      <c r="Q64" s="103"/>
      <c r="R64" s="103"/>
      <c r="S64" s="52">
        <f t="shared" si="8"/>
        <v>808</v>
      </c>
      <c r="U64" s="60"/>
      <c r="V64" s="60"/>
      <c r="W64" s="60"/>
      <c r="X64" s="60">
        <v>70</v>
      </c>
      <c r="Y64" s="60"/>
      <c r="Z64" s="60"/>
      <c r="AA64" s="60"/>
      <c r="AB64" s="60"/>
      <c r="AC64" s="73">
        <f t="shared" si="10"/>
        <v>70</v>
      </c>
      <c r="AD64" s="76"/>
    </row>
    <row r="65" spans="1:30" s="190" customFormat="1" ht="20.100000000000001" customHeight="1" thickTop="1" thickBot="1" x14ac:dyDescent="0.25">
      <c r="A65" s="202"/>
      <c r="B65" s="43"/>
      <c r="C65" s="202"/>
      <c r="D65" s="485"/>
      <c r="E65" s="195"/>
      <c r="F65" s="196"/>
      <c r="G65" s="196"/>
      <c r="H65" s="197"/>
      <c r="I65" s="89" t="s">
        <v>52</v>
      </c>
      <c r="J65" s="69"/>
      <c r="K65" s="69"/>
      <c r="L65" s="69">
        <f>ROUND(L64/L63,2)</f>
        <v>2.12</v>
      </c>
      <c r="M65" s="90"/>
      <c r="N65" s="69"/>
      <c r="O65" s="69"/>
      <c r="P65" s="90"/>
      <c r="Q65" s="90"/>
      <c r="R65" s="90"/>
      <c r="S65" s="69">
        <f>ROUND(S64/S63,2)</f>
        <v>2.12</v>
      </c>
      <c r="U65" s="69"/>
      <c r="V65" s="69"/>
      <c r="W65" s="69"/>
      <c r="X65" s="69">
        <f>ROUND(X64/X63,2)</f>
        <v>1.4</v>
      </c>
      <c r="Y65" s="69"/>
      <c r="Z65" s="69"/>
      <c r="AA65" s="69"/>
      <c r="AB65" s="69"/>
      <c r="AC65" s="69">
        <f>ROUND(AC64/AC63,2)</f>
        <v>1.4</v>
      </c>
      <c r="AD65" s="70"/>
    </row>
    <row r="66" spans="1:30" s="50" customFormat="1" ht="20.100000000000001" customHeight="1" thickTop="1" thickBot="1" x14ac:dyDescent="0.25">
      <c r="A66" s="157"/>
      <c r="B66" s="162" t="s">
        <v>22</v>
      </c>
      <c r="C66" s="157"/>
      <c r="D66" s="486"/>
      <c r="E66" s="158"/>
      <c r="F66" s="159"/>
      <c r="G66" s="159"/>
      <c r="H66" s="160" t="s">
        <v>77</v>
      </c>
      <c r="I66" s="161" t="s">
        <v>49</v>
      </c>
      <c r="J66" s="84"/>
      <c r="K66" s="84"/>
      <c r="L66" s="84">
        <v>2426</v>
      </c>
      <c r="M66" s="84"/>
      <c r="N66" s="84"/>
      <c r="O66" s="84"/>
      <c r="P66" s="84"/>
      <c r="Q66" s="84"/>
      <c r="R66" s="84"/>
      <c r="S66" s="73">
        <f>SUM(J66:R66)</f>
        <v>2426</v>
      </c>
      <c r="U66" s="163"/>
      <c r="V66" s="163"/>
      <c r="W66" s="163"/>
      <c r="X66" s="163"/>
      <c r="Y66" s="163"/>
      <c r="Z66" s="163"/>
      <c r="AA66" s="163"/>
      <c r="AB66" s="163"/>
      <c r="AC66" s="73">
        <f t="shared" si="10"/>
        <v>0</v>
      </c>
      <c r="AD66" s="164"/>
    </row>
    <row r="67" spans="1:30" s="50" customFormat="1" ht="20.100000000000001" customHeight="1" thickTop="1" thickBot="1" x14ac:dyDescent="0.25">
      <c r="A67" s="157"/>
      <c r="B67" s="162"/>
      <c r="C67" s="157"/>
      <c r="D67" s="486"/>
      <c r="E67" s="158"/>
      <c r="F67" s="159"/>
      <c r="G67" s="159"/>
      <c r="H67" s="160"/>
      <c r="I67" s="205" t="s">
        <v>50</v>
      </c>
      <c r="J67" s="84"/>
      <c r="K67" s="84"/>
      <c r="L67" s="84">
        <v>2426</v>
      </c>
      <c r="M67" s="84"/>
      <c r="N67" s="84"/>
      <c r="O67" s="84"/>
      <c r="P67" s="84"/>
      <c r="Q67" s="84"/>
      <c r="R67" s="84"/>
      <c r="S67" s="73">
        <f>SUM(J67:R67)</f>
        <v>2426</v>
      </c>
      <c r="U67" s="84"/>
      <c r="V67" s="84"/>
      <c r="W67" s="84"/>
      <c r="X67" s="84"/>
      <c r="Y67" s="84"/>
      <c r="Z67" s="84"/>
      <c r="AA67" s="84"/>
      <c r="AB67" s="84"/>
      <c r="AC67" s="73">
        <f t="shared" si="10"/>
        <v>0</v>
      </c>
      <c r="AD67" s="74"/>
    </row>
    <row r="68" spans="1:30" s="190" customFormat="1" ht="20.100000000000001" customHeight="1" thickTop="1" thickBot="1" x14ac:dyDescent="0.25">
      <c r="A68" s="193"/>
      <c r="B68" s="12"/>
      <c r="C68" s="193"/>
      <c r="D68" s="484"/>
      <c r="E68" s="199"/>
      <c r="H68" s="58"/>
      <c r="I68" s="478" t="s">
        <v>51</v>
      </c>
      <c r="J68" s="103"/>
      <c r="K68" s="103">
        <v>6</v>
      </c>
      <c r="L68" s="103">
        <v>2591</v>
      </c>
      <c r="M68" s="103"/>
      <c r="N68" s="103"/>
      <c r="O68" s="103"/>
      <c r="P68" s="103"/>
      <c r="Q68" s="103"/>
      <c r="R68" s="103"/>
      <c r="S68" s="52">
        <f t="shared" ref="S68" si="11">SUM(J68:R68)</f>
        <v>2597</v>
      </c>
      <c r="U68" s="60"/>
      <c r="V68" s="60"/>
      <c r="W68" s="60"/>
      <c r="X68" s="60"/>
      <c r="Y68" s="60"/>
      <c r="Z68" s="60"/>
      <c r="AA68" s="60"/>
      <c r="AB68" s="60"/>
      <c r="AC68" s="73">
        <f t="shared" ref="AC68:AC69" si="12">SUM(U68:AB68)</f>
        <v>0</v>
      </c>
      <c r="AD68" s="76"/>
    </row>
    <row r="69" spans="1:30" s="190" customFormat="1" ht="20.100000000000001" customHeight="1" thickTop="1" thickBot="1" x14ac:dyDescent="0.25">
      <c r="A69" s="202"/>
      <c r="B69" s="43"/>
      <c r="C69" s="202"/>
      <c r="D69" s="485"/>
      <c r="E69" s="195"/>
      <c r="F69" s="196"/>
      <c r="G69" s="196"/>
      <c r="H69" s="197"/>
      <c r="I69" s="89" t="s">
        <v>52</v>
      </c>
      <c r="J69" s="69"/>
      <c r="K69" s="69"/>
      <c r="L69" s="69">
        <f>ROUND(L68/L67,2)</f>
        <v>1.07</v>
      </c>
      <c r="M69" s="90"/>
      <c r="N69" s="69"/>
      <c r="O69" s="69"/>
      <c r="P69" s="90"/>
      <c r="Q69" s="90"/>
      <c r="R69" s="90"/>
      <c r="S69" s="69">
        <f>ROUND(S68/S67,2)</f>
        <v>1.07</v>
      </c>
      <c r="U69" s="69"/>
      <c r="V69" s="69"/>
      <c r="W69" s="69"/>
      <c r="X69" s="69"/>
      <c r="Y69" s="69"/>
      <c r="Z69" s="69"/>
      <c r="AA69" s="69"/>
      <c r="AB69" s="69"/>
      <c r="AC69" s="73">
        <f t="shared" si="12"/>
        <v>0</v>
      </c>
      <c r="AD69" s="70"/>
    </row>
    <row r="70" spans="1:30" s="50" customFormat="1" ht="20.100000000000001" customHeight="1" thickTop="1" thickBot="1" x14ac:dyDescent="0.25">
      <c r="A70" s="157"/>
      <c r="B70" s="162" t="s">
        <v>23</v>
      </c>
      <c r="C70" s="157"/>
      <c r="D70" s="486"/>
      <c r="E70" s="158"/>
      <c r="F70" s="159"/>
      <c r="G70" s="159"/>
      <c r="H70" s="160" t="s">
        <v>92</v>
      </c>
      <c r="I70" s="161" t="s">
        <v>49</v>
      </c>
      <c r="J70" s="84"/>
      <c r="K70" s="84"/>
      <c r="L70" s="84"/>
      <c r="M70" s="84"/>
      <c r="N70" s="84"/>
      <c r="O70" s="84"/>
      <c r="P70" s="84"/>
      <c r="Q70" s="84"/>
      <c r="R70" s="84"/>
      <c r="S70" s="73">
        <f>SUM(J70:R70)</f>
        <v>0</v>
      </c>
      <c r="U70" s="87"/>
      <c r="V70" s="87"/>
      <c r="W70" s="87"/>
      <c r="X70" s="87"/>
      <c r="Y70" s="87"/>
      <c r="Z70" s="87"/>
      <c r="AA70" s="87"/>
      <c r="AB70" s="87"/>
      <c r="AC70" s="61">
        <f>SUM(U70:Z70)</f>
        <v>0</v>
      </c>
      <c r="AD70" s="76"/>
    </row>
    <row r="71" spans="1:30" s="50" customFormat="1" ht="20.100000000000001" customHeight="1" thickTop="1" thickBot="1" x14ac:dyDescent="0.25">
      <c r="A71" s="157"/>
      <c r="B71" s="162"/>
      <c r="C71" s="157"/>
      <c r="D71" s="486"/>
      <c r="E71" s="158"/>
      <c r="F71" s="159"/>
      <c r="G71" s="159"/>
      <c r="H71" s="160"/>
      <c r="I71" s="205" t="s">
        <v>50</v>
      </c>
      <c r="J71" s="84"/>
      <c r="K71" s="84"/>
      <c r="L71" s="84">
        <v>614</v>
      </c>
      <c r="M71" s="84"/>
      <c r="N71" s="84"/>
      <c r="O71" s="84"/>
      <c r="P71" s="84"/>
      <c r="Q71" s="84"/>
      <c r="R71" s="84"/>
      <c r="S71" s="73">
        <f>SUM(J71:R71)</f>
        <v>614</v>
      </c>
      <c r="U71" s="84"/>
      <c r="V71" s="84"/>
      <c r="W71" s="84"/>
      <c r="X71" s="84"/>
      <c r="Y71" s="84"/>
      <c r="Z71" s="84"/>
      <c r="AA71" s="84"/>
      <c r="AB71" s="84"/>
      <c r="AC71" s="73">
        <f>SUM(U71:Z71)</f>
        <v>0</v>
      </c>
      <c r="AD71" s="74"/>
    </row>
    <row r="72" spans="1:30" s="190" customFormat="1" ht="20.100000000000001" customHeight="1" thickTop="1" thickBot="1" x14ac:dyDescent="0.25">
      <c r="A72" s="193"/>
      <c r="B72" s="12"/>
      <c r="C72" s="193"/>
      <c r="D72" s="484"/>
      <c r="E72" s="199"/>
      <c r="H72" s="58"/>
      <c r="I72" s="478" t="s">
        <v>51</v>
      </c>
      <c r="J72" s="103"/>
      <c r="K72" s="103"/>
      <c r="L72" s="103">
        <v>551</v>
      </c>
      <c r="M72" s="103"/>
      <c r="N72" s="103"/>
      <c r="O72" s="103"/>
      <c r="P72" s="103"/>
      <c r="Q72" s="103"/>
      <c r="R72" s="103"/>
      <c r="S72" s="52">
        <f t="shared" ref="S72" si="13">SUM(J72:R72)</f>
        <v>551</v>
      </c>
      <c r="U72" s="60"/>
      <c r="V72" s="60"/>
      <c r="W72" s="60"/>
      <c r="X72" s="60"/>
      <c r="Y72" s="60"/>
      <c r="Z72" s="60"/>
      <c r="AA72" s="60"/>
      <c r="AB72" s="60"/>
      <c r="AC72" s="73">
        <f t="shared" ref="AC72" si="14">SUM(U72:AB72)</f>
        <v>0</v>
      </c>
      <c r="AD72" s="76"/>
    </row>
    <row r="73" spans="1:30" s="190" customFormat="1" ht="20.100000000000001" customHeight="1" thickTop="1" thickBot="1" x14ac:dyDescent="0.25">
      <c r="A73" s="202"/>
      <c r="B73" s="43"/>
      <c r="C73" s="202"/>
      <c r="D73" s="485"/>
      <c r="E73" s="195"/>
      <c r="F73" s="196"/>
      <c r="G73" s="196"/>
      <c r="H73" s="197"/>
      <c r="I73" s="89" t="s">
        <v>52</v>
      </c>
      <c r="J73" s="69"/>
      <c r="K73" s="69"/>
      <c r="L73" s="69">
        <f>ROUND(L72/L71,2)</f>
        <v>0.9</v>
      </c>
      <c r="M73" s="90"/>
      <c r="N73" s="69"/>
      <c r="O73" s="69"/>
      <c r="P73" s="90"/>
      <c r="Q73" s="90"/>
      <c r="R73" s="90"/>
      <c r="S73" s="69">
        <f>ROUND(S72/S71,2)</f>
        <v>0.9</v>
      </c>
      <c r="U73" s="69"/>
      <c r="V73" s="69"/>
      <c r="W73" s="69"/>
      <c r="X73" s="69"/>
      <c r="Y73" s="69"/>
      <c r="Z73" s="69"/>
      <c r="AA73" s="69"/>
      <c r="AB73" s="69"/>
      <c r="AC73" s="73">
        <f t="shared" ref="AC73" si="15">SUM(U73:AB73)</f>
        <v>0</v>
      </c>
      <c r="AD73" s="70"/>
    </row>
    <row r="74" spans="1:30" s="232" customFormat="1" ht="27" customHeight="1" thickTop="1" thickBot="1" x14ac:dyDescent="0.25">
      <c r="A74" s="225"/>
      <c r="B74" s="226"/>
      <c r="C74" s="226"/>
      <c r="D74" s="491"/>
      <c r="E74" s="227"/>
      <c r="F74" s="228"/>
      <c r="G74" s="229" t="s">
        <v>53</v>
      </c>
      <c r="H74" s="230"/>
      <c r="I74" s="111" t="s">
        <v>49</v>
      </c>
      <c r="J74" s="231">
        <f>J8+J12+J14+J18+J22+J26+J30+J34+J38+J42+J46+J50+J54+J58+J62+J66+J70</f>
        <v>12483</v>
      </c>
      <c r="K74" s="231">
        <f t="shared" ref="K74:R74" si="16">K8+K12+K14+K18+K22+K26+K30+K34+K38+K42+K46+K50+K54+K58+K62+K66+K70</f>
        <v>2494</v>
      </c>
      <c r="L74" s="231">
        <f t="shared" si="16"/>
        <v>16430</v>
      </c>
      <c r="M74" s="231">
        <f t="shared" si="16"/>
        <v>3194</v>
      </c>
      <c r="N74" s="231">
        <f t="shared" si="16"/>
        <v>1549</v>
      </c>
      <c r="O74" s="231">
        <f t="shared" si="16"/>
        <v>3011</v>
      </c>
      <c r="P74" s="231">
        <f t="shared" si="16"/>
        <v>0</v>
      </c>
      <c r="Q74" s="231">
        <f t="shared" si="16"/>
        <v>0</v>
      </c>
      <c r="R74" s="231">
        <f t="shared" si="16"/>
        <v>0</v>
      </c>
      <c r="S74" s="231">
        <f>S8+S12+S14+S18+S22+S26+S30+S34+S38+S42+S46+S50+S54+S58+S62+S66+S70</f>
        <v>39161</v>
      </c>
      <c r="U74" s="112">
        <f t="shared" ref="U74:AC74" si="17">U8+U12+U14+U18+U22+U26+U30+U34+U38+U42+U46+U50+U54+U58+U62+U66+U70</f>
        <v>18546</v>
      </c>
      <c r="V74" s="112">
        <f t="shared" si="17"/>
        <v>0</v>
      </c>
      <c r="W74" s="112">
        <f t="shared" si="17"/>
        <v>7284</v>
      </c>
      <c r="X74" s="112">
        <f t="shared" si="17"/>
        <v>15743</v>
      </c>
      <c r="Y74" s="112">
        <f t="shared" si="17"/>
        <v>0</v>
      </c>
      <c r="Z74" s="112">
        <f t="shared" si="17"/>
        <v>2206</v>
      </c>
      <c r="AA74" s="112">
        <f t="shared" si="17"/>
        <v>0</v>
      </c>
      <c r="AB74" s="112">
        <f t="shared" si="17"/>
        <v>3011</v>
      </c>
      <c r="AC74" s="112">
        <f t="shared" si="17"/>
        <v>46790</v>
      </c>
      <c r="AD74" s="233">
        <f>SUM(AD8:AD70)</f>
        <v>6.75</v>
      </c>
    </row>
    <row r="75" spans="1:30" s="232" customFormat="1" ht="24" customHeight="1" thickTop="1" x14ac:dyDescent="0.2">
      <c r="A75" s="234"/>
      <c r="B75" s="225"/>
      <c r="C75" s="225"/>
      <c r="D75" s="492"/>
      <c r="E75" s="235"/>
      <c r="F75" s="236"/>
      <c r="G75" s="118"/>
      <c r="H75" s="237"/>
      <c r="I75" s="80" t="s">
        <v>50</v>
      </c>
      <c r="J75" s="231">
        <f>J9+J13+J15+J19+J23+J27+J31+J35+J39+J43+J47+J51+J55+J59+J63+J67+J71</f>
        <v>14477</v>
      </c>
      <c r="K75" s="231">
        <f t="shared" ref="K75:R75" si="18">K9+K13+K15+K19+K23+K27+K31+K35+K39+K43+K47+K51+K55+K59+K63+K67+K71</f>
        <v>2720</v>
      </c>
      <c r="L75" s="231">
        <f t="shared" si="18"/>
        <v>20639</v>
      </c>
      <c r="M75" s="231">
        <f t="shared" si="18"/>
        <v>3271</v>
      </c>
      <c r="N75" s="231">
        <f t="shared" si="18"/>
        <v>2203</v>
      </c>
      <c r="O75" s="231">
        <f t="shared" si="18"/>
        <v>2339</v>
      </c>
      <c r="P75" s="231">
        <f t="shared" si="18"/>
        <v>0</v>
      </c>
      <c r="Q75" s="231">
        <f t="shared" si="18"/>
        <v>0</v>
      </c>
      <c r="R75" s="231">
        <f t="shared" si="18"/>
        <v>699</v>
      </c>
      <c r="S75" s="112">
        <f>SUM(J75:R75)</f>
        <v>46348</v>
      </c>
      <c r="U75" s="112">
        <f t="shared" ref="U75:AB75" si="19">U9+U13+U15+U19+U23+U27+U31+U35+U39+U43+U47+U51+U55+U59+U63+U67+U71</f>
        <v>26327</v>
      </c>
      <c r="V75" s="112">
        <f t="shared" si="19"/>
        <v>54</v>
      </c>
      <c r="W75" s="112">
        <f t="shared" si="19"/>
        <v>7584</v>
      </c>
      <c r="X75" s="112">
        <f t="shared" si="19"/>
        <v>16127</v>
      </c>
      <c r="Y75" s="112">
        <f t="shared" si="19"/>
        <v>0</v>
      </c>
      <c r="Z75" s="112">
        <f t="shared" si="19"/>
        <v>2266</v>
      </c>
      <c r="AA75" s="112">
        <f t="shared" si="19"/>
        <v>0</v>
      </c>
      <c r="AB75" s="112">
        <f t="shared" si="19"/>
        <v>1097</v>
      </c>
      <c r="AC75" s="112">
        <f t="shared" ref="AC75" si="20">AC9+AC13+AC15+AC19+AC23+AC27+AC31+AC35+AC39+AC43+AC47+AC51+AC55+AC59+AC63+AC67+AC71</f>
        <v>53455</v>
      </c>
      <c r="AD75" s="41"/>
    </row>
    <row r="76" spans="1:30" s="232" customFormat="1" ht="24" customHeight="1" x14ac:dyDescent="0.2">
      <c r="A76" s="234"/>
      <c r="B76" s="234"/>
      <c r="C76" s="234"/>
      <c r="D76" s="493"/>
      <c r="E76" s="235"/>
      <c r="F76" s="236"/>
      <c r="G76" s="118"/>
      <c r="H76" s="237"/>
      <c r="I76" s="80" t="s">
        <v>51</v>
      </c>
      <c r="J76" s="231">
        <f>J10+J14+J16+J20+J24+J28+J32+J36+J40+J44+J48+J52+J56+J60+J64+J68+J72</f>
        <v>13801</v>
      </c>
      <c r="K76" s="231">
        <f t="shared" ref="K76:R76" si="21">K10+K14+K16+K20+K24+K28+K32+K36+K40+K44+K48+K52+K56+K60+K64+K68+K72</f>
        <v>2442</v>
      </c>
      <c r="L76" s="231">
        <f t="shared" si="21"/>
        <v>18200</v>
      </c>
      <c r="M76" s="231">
        <f t="shared" si="21"/>
        <v>3270</v>
      </c>
      <c r="N76" s="231">
        <f t="shared" si="21"/>
        <v>2152</v>
      </c>
      <c r="O76" s="231">
        <f t="shared" si="21"/>
        <v>0</v>
      </c>
      <c r="P76" s="231">
        <f t="shared" si="21"/>
        <v>0</v>
      </c>
      <c r="Q76" s="231">
        <f t="shared" si="21"/>
        <v>0</v>
      </c>
      <c r="R76" s="231">
        <f t="shared" si="21"/>
        <v>699</v>
      </c>
      <c r="S76" s="112">
        <f>SUM(J76:R76)</f>
        <v>40564</v>
      </c>
      <c r="U76" s="112">
        <f>U10+U16+U20+U24+U28+U32+U36+U40+U44+U48+U52+U56+U60+U64+U68+U72</f>
        <v>26327</v>
      </c>
      <c r="V76" s="112">
        <f t="shared" ref="V76:AB76" si="22">V10+V16+V20+V24+V28+V32+V36+V40+V44+V48+V52+V56+V60+V64+V68+V72</f>
        <v>54</v>
      </c>
      <c r="W76" s="112">
        <f t="shared" si="22"/>
        <v>5900</v>
      </c>
      <c r="X76" s="112">
        <f t="shared" si="22"/>
        <v>16038</v>
      </c>
      <c r="Y76" s="112">
        <f t="shared" si="22"/>
        <v>0</v>
      </c>
      <c r="Z76" s="112">
        <f t="shared" si="22"/>
        <v>2138</v>
      </c>
      <c r="AA76" s="112">
        <f t="shared" si="22"/>
        <v>0</v>
      </c>
      <c r="AB76" s="112">
        <f t="shared" si="22"/>
        <v>1097</v>
      </c>
      <c r="AC76" s="112">
        <f>AC10+AC16+AC20+AC24+AC28+AC32+AC36+AC40+AC44+AC48+AC52+AC56+AC60+AC64+AC68+AC72</f>
        <v>51554</v>
      </c>
      <c r="AD76" s="41"/>
    </row>
    <row r="77" spans="1:30" s="232" customFormat="1" ht="24" customHeight="1" thickBot="1" x14ac:dyDescent="0.25">
      <c r="A77" s="238"/>
      <c r="B77" s="238"/>
      <c r="C77" s="238"/>
      <c r="D77" s="494"/>
      <c r="E77" s="239"/>
      <c r="F77" s="240"/>
      <c r="G77" s="241"/>
      <c r="H77" s="242"/>
      <c r="I77" s="89" t="s">
        <v>52</v>
      </c>
      <c r="J77" s="69">
        <f>ROUND(J76/J75,2)</f>
        <v>0.95</v>
      </c>
      <c r="K77" s="69">
        <f t="shared" ref="K77:N77" si="23">ROUND(K76/K75,2)</f>
        <v>0.9</v>
      </c>
      <c r="L77" s="69">
        <f t="shared" si="23"/>
        <v>0.88</v>
      </c>
      <c r="M77" s="69">
        <f>ROUND(M76/M75,2)</f>
        <v>1</v>
      </c>
      <c r="N77" s="69">
        <f t="shared" si="23"/>
        <v>0.98</v>
      </c>
      <c r="O77" s="69"/>
      <c r="P77" s="69"/>
      <c r="Q77" s="69"/>
      <c r="R77" s="69">
        <f>ROUND(R76/R75,2)</f>
        <v>1</v>
      </c>
      <c r="S77" s="69">
        <f>ROUND(S76/S75,2)</f>
        <v>0.88</v>
      </c>
      <c r="U77" s="69">
        <f>ROUND(U76/U75,2)</f>
        <v>1</v>
      </c>
      <c r="V77" s="69">
        <f t="shared" ref="V77:AC77" si="24">ROUND(V76/V75,2)</f>
        <v>1</v>
      </c>
      <c r="W77" s="69">
        <f t="shared" si="24"/>
        <v>0.78</v>
      </c>
      <c r="X77" s="69">
        <f t="shared" si="24"/>
        <v>0.99</v>
      </c>
      <c r="Y77" s="69"/>
      <c r="Z77" s="69">
        <f>ROUND(Z76/Z75,2)</f>
        <v>0.94</v>
      </c>
      <c r="AA77" s="69"/>
      <c r="AB77" s="69">
        <f>ROUND(AB76/AB75,2)</f>
        <v>1</v>
      </c>
      <c r="AC77" s="69">
        <f t="shared" si="24"/>
        <v>0.96</v>
      </c>
      <c r="AD77" s="104"/>
    </row>
    <row r="78" spans="1:30" s="232" customFormat="1" ht="30" customHeight="1" thickTop="1" thickBot="1" x14ac:dyDescent="0.25">
      <c r="A78" s="225"/>
      <c r="B78" s="225"/>
      <c r="C78" s="225"/>
      <c r="D78" s="495" t="s">
        <v>8</v>
      </c>
      <c r="E78" s="243"/>
      <c r="G78" s="38" t="s">
        <v>79</v>
      </c>
      <c r="H78" s="244"/>
      <c r="I78" s="245"/>
      <c r="J78" s="246"/>
      <c r="K78" s="246"/>
      <c r="L78" s="246"/>
      <c r="M78" s="246"/>
      <c r="N78" s="246"/>
      <c r="O78" s="40"/>
      <c r="P78" s="246"/>
      <c r="Q78" s="246"/>
      <c r="R78" s="246"/>
      <c r="S78" s="41"/>
      <c r="U78" s="247"/>
      <c r="V78" s="246"/>
      <c r="W78" s="246"/>
      <c r="X78" s="246"/>
      <c r="Y78" s="246"/>
      <c r="Z78" s="246"/>
      <c r="AA78" s="246"/>
      <c r="AB78" s="246"/>
      <c r="AC78" s="40"/>
      <c r="AD78" s="248"/>
    </row>
    <row r="79" spans="1:30" s="50" customFormat="1" ht="20.100000000000001" customHeight="1" thickTop="1" thickBot="1" x14ac:dyDescent="0.25">
      <c r="A79" s="157"/>
      <c r="B79" s="162" t="s">
        <v>23</v>
      </c>
      <c r="C79" s="157"/>
      <c r="D79" s="486"/>
      <c r="E79" s="158"/>
      <c r="F79" s="159"/>
      <c r="G79" s="159"/>
      <c r="H79" s="160" t="s">
        <v>78</v>
      </c>
      <c r="I79" s="161" t="s">
        <v>49</v>
      </c>
      <c r="J79" s="100"/>
      <c r="K79" s="100"/>
      <c r="L79" s="100"/>
      <c r="M79" s="100"/>
      <c r="N79" s="100">
        <v>306</v>
      </c>
      <c r="O79" s="100"/>
      <c r="P79" s="100"/>
      <c r="Q79" s="100"/>
      <c r="R79" s="100"/>
      <c r="S79" s="73">
        <f>SUM(J79:R79)</f>
        <v>306</v>
      </c>
      <c r="U79" s="156"/>
      <c r="V79" s="83"/>
      <c r="W79" s="156"/>
      <c r="X79" s="156"/>
      <c r="Y79" s="156"/>
      <c r="Z79" s="163"/>
      <c r="AA79" s="163"/>
      <c r="AB79" s="163"/>
      <c r="AC79" s="49">
        <f>SUM(U79:AB79)</f>
        <v>0</v>
      </c>
      <c r="AD79" s="164"/>
    </row>
    <row r="80" spans="1:30" s="50" customFormat="1" ht="20.100000000000001" customHeight="1" thickTop="1" thickBot="1" x14ac:dyDescent="0.25">
      <c r="A80" s="157"/>
      <c r="B80" s="162"/>
      <c r="C80" s="157"/>
      <c r="D80" s="486"/>
      <c r="E80" s="158"/>
      <c r="F80" s="159"/>
      <c r="G80" s="159"/>
      <c r="H80" s="160"/>
      <c r="I80" s="79" t="s">
        <v>50</v>
      </c>
      <c r="J80" s="97"/>
      <c r="K80" s="97"/>
      <c r="L80" s="97"/>
      <c r="M80" s="97"/>
      <c r="N80" s="97">
        <v>306</v>
      </c>
      <c r="O80" s="97"/>
      <c r="P80" s="97"/>
      <c r="Q80" s="97"/>
      <c r="R80" s="97"/>
      <c r="S80" s="73">
        <f>SUM(J80:R80)</f>
        <v>306</v>
      </c>
      <c r="U80" s="156"/>
      <c r="V80" s="83"/>
      <c r="W80" s="156"/>
      <c r="X80" s="156"/>
      <c r="Y80" s="156"/>
      <c r="Z80" s="163"/>
      <c r="AA80" s="163"/>
      <c r="AB80" s="163"/>
      <c r="AC80" s="49"/>
      <c r="AD80" s="164"/>
    </row>
    <row r="81" spans="1:30" s="50" customFormat="1" ht="20.100000000000001" customHeight="1" thickTop="1" thickBot="1" x14ac:dyDescent="0.25">
      <c r="A81" s="62"/>
      <c r="B81" s="12"/>
      <c r="C81" s="62"/>
      <c r="D81" s="484"/>
      <c r="E81" s="57"/>
      <c r="H81" s="58"/>
      <c r="I81" s="478" t="s">
        <v>51</v>
      </c>
      <c r="J81" s="51"/>
      <c r="K81" s="51"/>
      <c r="L81" s="51"/>
      <c r="M81" s="51"/>
      <c r="N81" s="51">
        <v>330</v>
      </c>
      <c r="O81" s="51"/>
      <c r="P81" s="51"/>
      <c r="Q81" s="51"/>
      <c r="R81" s="51"/>
      <c r="S81" s="73">
        <f t="shared" ref="S81" si="25">SUM(J81:R81)</f>
        <v>330</v>
      </c>
      <c r="U81" s="51"/>
      <c r="V81" s="51"/>
      <c r="W81" s="51"/>
      <c r="X81" s="51"/>
      <c r="Y81" s="51"/>
      <c r="Z81" s="60"/>
      <c r="AA81" s="60"/>
      <c r="AB81" s="60"/>
      <c r="AC81" s="52">
        <f>SUM(U81:Z81)</f>
        <v>0</v>
      </c>
      <c r="AD81" s="53"/>
    </row>
    <row r="82" spans="1:30" s="50" customFormat="1" ht="20.100000000000001" customHeight="1" thickTop="1" thickBot="1" x14ac:dyDescent="0.25">
      <c r="A82" s="42"/>
      <c r="B82" s="43"/>
      <c r="C82" s="42"/>
      <c r="D82" s="485"/>
      <c r="E82" s="93"/>
      <c r="F82" s="94"/>
      <c r="G82" s="94"/>
      <c r="H82" s="197"/>
      <c r="I82" s="89" t="s">
        <v>52</v>
      </c>
      <c r="J82" s="90"/>
      <c r="K82" s="90"/>
      <c r="L82" s="90"/>
      <c r="M82" s="90"/>
      <c r="N82" s="69">
        <f>ROUND(N81/N80,2)</f>
        <v>1.08</v>
      </c>
      <c r="O82" s="69"/>
      <c r="P82" s="90"/>
      <c r="Q82" s="90"/>
      <c r="R82" s="90"/>
      <c r="S82" s="69">
        <f>ROUND(S81/S80,2)</f>
        <v>1.08</v>
      </c>
      <c r="U82" s="69"/>
      <c r="V82" s="69"/>
      <c r="W82" s="69"/>
      <c r="X82" s="69"/>
      <c r="Y82" s="69"/>
      <c r="Z82" s="69"/>
      <c r="AA82" s="69"/>
      <c r="AB82" s="69"/>
      <c r="AC82" s="69"/>
      <c r="AD82" s="70"/>
    </row>
    <row r="83" spans="1:30" s="232" customFormat="1" ht="19.5" customHeight="1" thickTop="1" thickBot="1" x14ac:dyDescent="0.25">
      <c r="A83" s="157"/>
      <c r="B83" s="162" t="s">
        <v>24</v>
      </c>
      <c r="C83" s="157"/>
      <c r="D83" s="486"/>
      <c r="E83" s="158"/>
      <c r="F83" s="159"/>
      <c r="G83" s="159"/>
      <c r="H83" s="160" t="s">
        <v>80</v>
      </c>
      <c r="I83" s="182" t="s">
        <v>49</v>
      </c>
      <c r="J83" s="153"/>
      <c r="K83" s="153"/>
      <c r="L83" s="153"/>
      <c r="M83" s="153"/>
      <c r="N83" s="153">
        <v>50</v>
      </c>
      <c r="O83" s="104"/>
      <c r="P83" s="153"/>
      <c r="Q83" s="153"/>
      <c r="R83" s="153"/>
      <c r="S83" s="73">
        <f>SUM(J83:R83)</f>
        <v>50</v>
      </c>
      <c r="U83" s="153"/>
      <c r="V83" s="153"/>
      <c r="W83" s="153"/>
      <c r="X83" s="153"/>
      <c r="Y83" s="153"/>
      <c r="Z83" s="153"/>
      <c r="AA83" s="153"/>
      <c r="AB83" s="153"/>
      <c r="AC83" s="49">
        <f>SUM(U83:AB83)</f>
        <v>0</v>
      </c>
      <c r="AD83" s="70"/>
    </row>
    <row r="84" spans="1:30" s="50" customFormat="1" ht="20.100000000000001" customHeight="1" thickTop="1" thickBot="1" x14ac:dyDescent="0.25">
      <c r="A84" s="54"/>
      <c r="B84" s="55"/>
      <c r="C84" s="54"/>
      <c r="D84" s="483"/>
      <c r="E84" s="57"/>
      <c r="H84" s="58"/>
      <c r="I84" s="79" t="s">
        <v>50</v>
      </c>
      <c r="J84" s="60"/>
      <c r="K84" s="60"/>
      <c r="L84" s="60"/>
      <c r="M84" s="60"/>
      <c r="N84" s="60">
        <v>50</v>
      </c>
      <c r="O84" s="60"/>
      <c r="P84" s="60"/>
      <c r="Q84" s="60"/>
      <c r="R84" s="60"/>
      <c r="S84" s="73">
        <f t="shared" ref="S84:S90" si="26">SUM(J84:R84)</f>
        <v>50</v>
      </c>
      <c r="U84" s="60"/>
      <c r="V84" s="60"/>
      <c r="W84" s="60"/>
      <c r="X84" s="60"/>
      <c r="Y84" s="60"/>
      <c r="Z84" s="60"/>
      <c r="AA84" s="60"/>
      <c r="AB84" s="60"/>
      <c r="AC84" s="61">
        <f>SUM(U84:Z84)</f>
        <v>0</v>
      </c>
      <c r="AD84" s="76"/>
    </row>
    <row r="85" spans="1:30" s="50" customFormat="1" ht="20.100000000000001" customHeight="1" thickTop="1" thickBot="1" x14ac:dyDescent="0.25">
      <c r="A85" s="62"/>
      <c r="B85" s="12"/>
      <c r="C85" s="62"/>
      <c r="D85" s="484"/>
      <c r="E85" s="57"/>
      <c r="H85" s="58"/>
      <c r="I85" s="80" t="s">
        <v>51</v>
      </c>
      <c r="J85" s="51"/>
      <c r="K85" s="51"/>
      <c r="L85" s="51"/>
      <c r="M85" s="51"/>
      <c r="N85" s="51"/>
      <c r="O85" s="51"/>
      <c r="P85" s="51"/>
      <c r="Q85" s="51"/>
      <c r="R85" s="51"/>
      <c r="S85" s="73">
        <f t="shared" si="26"/>
        <v>0</v>
      </c>
      <c r="U85" s="51"/>
      <c r="V85" s="51"/>
      <c r="W85" s="51"/>
      <c r="X85" s="51"/>
      <c r="Y85" s="51"/>
      <c r="Z85" s="60"/>
      <c r="AA85" s="60"/>
      <c r="AB85" s="60"/>
      <c r="AC85" s="52">
        <f>SUM(U85:Z85)</f>
        <v>0</v>
      </c>
      <c r="AD85" s="53"/>
    </row>
    <row r="86" spans="1:30" s="50" customFormat="1" ht="20.100000000000001" customHeight="1" thickTop="1" thickBot="1" x14ac:dyDescent="0.25">
      <c r="A86" s="42"/>
      <c r="B86" s="43"/>
      <c r="C86" s="42"/>
      <c r="D86" s="485"/>
      <c r="E86" s="93"/>
      <c r="F86" s="94"/>
      <c r="G86" s="94"/>
      <c r="H86" s="197"/>
      <c r="I86" s="89" t="s">
        <v>52</v>
      </c>
      <c r="J86" s="90"/>
      <c r="K86" s="90"/>
      <c r="L86" s="90"/>
      <c r="M86" s="90"/>
      <c r="N86" s="69"/>
      <c r="O86" s="69"/>
      <c r="P86" s="90"/>
      <c r="Q86" s="90"/>
      <c r="R86" s="90"/>
      <c r="S86" s="73">
        <f t="shared" si="26"/>
        <v>0</v>
      </c>
      <c r="U86" s="69"/>
      <c r="V86" s="69"/>
      <c r="W86" s="69"/>
      <c r="X86" s="69"/>
      <c r="Y86" s="69"/>
      <c r="Z86" s="69"/>
      <c r="AA86" s="69"/>
      <c r="AB86" s="69"/>
      <c r="AC86" s="69"/>
      <c r="AD86" s="70"/>
    </row>
    <row r="87" spans="1:30" s="50" customFormat="1" ht="20.100000000000001" hidden="1" customHeight="1" thickTop="1" thickBot="1" x14ac:dyDescent="0.25">
      <c r="A87" s="54"/>
      <c r="B87" s="55" t="s">
        <v>81</v>
      </c>
      <c r="C87" s="54"/>
      <c r="D87" s="483"/>
      <c r="E87" s="57"/>
      <c r="H87" s="249" t="s">
        <v>77</v>
      </c>
      <c r="I87" s="111" t="s">
        <v>49</v>
      </c>
      <c r="J87" s="60"/>
      <c r="K87" s="60"/>
      <c r="L87" s="60"/>
      <c r="M87" s="60"/>
      <c r="N87" s="60"/>
      <c r="O87" s="60"/>
      <c r="P87" s="60"/>
      <c r="Q87" s="60"/>
      <c r="R87" s="60"/>
      <c r="S87" s="73">
        <f t="shared" si="26"/>
        <v>0</v>
      </c>
      <c r="U87" s="51"/>
      <c r="V87" s="51"/>
      <c r="W87" s="51"/>
      <c r="X87" s="51"/>
      <c r="Y87" s="51"/>
      <c r="Z87" s="60"/>
      <c r="AA87" s="60"/>
      <c r="AB87" s="60"/>
      <c r="AC87" s="52">
        <f>SUM(U87:Z87)</f>
        <v>0</v>
      </c>
      <c r="AD87" s="53"/>
    </row>
    <row r="88" spans="1:30" s="50" customFormat="1" ht="20.100000000000001" hidden="1" customHeight="1" thickTop="1" thickBot="1" x14ac:dyDescent="0.25">
      <c r="A88" s="62"/>
      <c r="B88" s="12"/>
      <c r="C88" s="62"/>
      <c r="D88" s="484"/>
      <c r="E88" s="57"/>
      <c r="H88" s="58"/>
      <c r="I88" s="80" t="s">
        <v>50</v>
      </c>
      <c r="J88" s="51"/>
      <c r="K88" s="51"/>
      <c r="L88" s="51"/>
      <c r="M88" s="51"/>
      <c r="N88" s="51"/>
      <c r="O88" s="51"/>
      <c r="P88" s="51"/>
      <c r="Q88" s="51"/>
      <c r="R88" s="51"/>
      <c r="S88" s="73">
        <f t="shared" si="26"/>
        <v>0</v>
      </c>
      <c r="U88" s="51"/>
      <c r="V88" s="51"/>
      <c r="W88" s="51"/>
      <c r="X88" s="51"/>
      <c r="Y88" s="51"/>
      <c r="Z88" s="60"/>
      <c r="AA88" s="60"/>
      <c r="AB88" s="60"/>
      <c r="AC88" s="52">
        <f>SUM(U88:Z88)</f>
        <v>0</v>
      </c>
      <c r="AD88" s="53"/>
    </row>
    <row r="89" spans="1:30" s="50" customFormat="1" ht="20.100000000000001" hidden="1" customHeight="1" thickTop="1" thickBot="1" x14ac:dyDescent="0.25">
      <c r="A89" s="62"/>
      <c r="B89" s="12"/>
      <c r="C89" s="62"/>
      <c r="D89" s="484"/>
      <c r="E89" s="57"/>
      <c r="H89" s="58"/>
      <c r="I89" s="80" t="s">
        <v>51</v>
      </c>
      <c r="J89" s="51"/>
      <c r="K89" s="51"/>
      <c r="L89" s="51"/>
      <c r="M89" s="51"/>
      <c r="N89" s="51"/>
      <c r="O89" s="51"/>
      <c r="P89" s="51"/>
      <c r="Q89" s="51"/>
      <c r="R89" s="51"/>
      <c r="S89" s="73">
        <f t="shared" si="26"/>
        <v>0</v>
      </c>
      <c r="U89" s="51"/>
      <c r="V89" s="51"/>
      <c r="W89" s="51"/>
      <c r="X89" s="51"/>
      <c r="Y89" s="51"/>
      <c r="Z89" s="60"/>
      <c r="AA89" s="60"/>
      <c r="AB89" s="60"/>
      <c r="AC89" s="52">
        <f>SUM(U89:Z89)</f>
        <v>0</v>
      </c>
      <c r="AD89" s="53"/>
    </row>
    <row r="90" spans="1:30" s="50" customFormat="1" ht="20.100000000000001" hidden="1" customHeight="1" thickTop="1" thickBot="1" x14ac:dyDescent="0.25">
      <c r="A90" s="64"/>
      <c r="B90" s="65"/>
      <c r="C90" s="64"/>
      <c r="D90" s="496"/>
      <c r="E90" s="57"/>
      <c r="H90" s="58"/>
      <c r="I90" s="77" t="s">
        <v>52</v>
      </c>
      <c r="J90" s="250"/>
      <c r="K90" s="250"/>
      <c r="L90" s="68"/>
      <c r="M90" s="250"/>
      <c r="N90" s="68"/>
      <c r="O90" s="68"/>
      <c r="P90" s="250"/>
      <c r="Q90" s="250"/>
      <c r="R90" s="250"/>
      <c r="S90" s="73">
        <f t="shared" si="26"/>
        <v>0</v>
      </c>
      <c r="U90" s="68"/>
      <c r="V90" s="68"/>
      <c r="W90" s="68"/>
      <c r="X90" s="68"/>
      <c r="Y90" s="68"/>
      <c r="Z90" s="68"/>
      <c r="AA90" s="68"/>
      <c r="AB90" s="68"/>
      <c r="AC90" s="68"/>
      <c r="AD90" s="171"/>
    </row>
    <row r="91" spans="1:30" s="99" customFormat="1" ht="25.5" customHeight="1" thickTop="1" thickBot="1" x14ac:dyDescent="0.25">
      <c r="A91" s="120"/>
      <c r="B91" s="120"/>
      <c r="C91" s="120"/>
      <c r="D91" s="485"/>
      <c r="E91" s="251"/>
      <c r="F91" s="252"/>
      <c r="G91" s="253" t="s">
        <v>82</v>
      </c>
      <c r="H91" s="254"/>
      <c r="I91" s="82" t="s">
        <v>49</v>
      </c>
      <c r="J91" s="255">
        <f t="shared" ref="J91:S91" si="27">J79+J83</f>
        <v>0</v>
      </c>
      <c r="K91" s="255">
        <f t="shared" si="27"/>
        <v>0</v>
      </c>
      <c r="L91" s="255">
        <f t="shared" si="27"/>
        <v>0</v>
      </c>
      <c r="M91" s="255">
        <f t="shared" si="27"/>
        <v>0</v>
      </c>
      <c r="N91" s="255">
        <f t="shared" si="27"/>
        <v>356</v>
      </c>
      <c r="O91" s="255">
        <f t="shared" si="27"/>
        <v>0</v>
      </c>
      <c r="P91" s="255">
        <f t="shared" si="27"/>
        <v>0</v>
      </c>
      <c r="Q91" s="255">
        <f t="shared" si="27"/>
        <v>0</v>
      </c>
      <c r="R91" s="255">
        <f t="shared" si="27"/>
        <v>0</v>
      </c>
      <c r="S91" s="255">
        <f t="shared" si="27"/>
        <v>356</v>
      </c>
      <c r="U91" s="255">
        <f>U79+U83</f>
        <v>0</v>
      </c>
      <c r="V91" s="255">
        <f t="shared" ref="V91:AC91" si="28">V79+V83</f>
        <v>0</v>
      </c>
      <c r="W91" s="255">
        <f t="shared" si="28"/>
        <v>0</v>
      </c>
      <c r="X91" s="255">
        <f t="shared" si="28"/>
        <v>0</v>
      </c>
      <c r="Y91" s="255">
        <f t="shared" si="28"/>
        <v>0</v>
      </c>
      <c r="Z91" s="255">
        <f t="shared" si="28"/>
        <v>0</v>
      </c>
      <c r="AA91" s="255">
        <f t="shared" si="28"/>
        <v>0</v>
      </c>
      <c r="AB91" s="255">
        <f t="shared" si="28"/>
        <v>0</v>
      </c>
      <c r="AC91" s="49">
        <f t="shared" si="28"/>
        <v>0</v>
      </c>
      <c r="AD91" s="256">
        <f>AD79</f>
        <v>0</v>
      </c>
    </row>
    <row r="92" spans="1:30" s="99" customFormat="1" ht="25.5" customHeight="1" thickTop="1" thickBot="1" x14ac:dyDescent="0.25">
      <c r="A92" s="105"/>
      <c r="B92" s="105"/>
      <c r="C92" s="105"/>
      <c r="D92" s="483"/>
      <c r="E92" s="257"/>
      <c r="F92" s="258"/>
      <c r="G92" s="259"/>
      <c r="H92" s="260"/>
      <c r="I92" s="79" t="s">
        <v>50</v>
      </c>
      <c r="J92" s="255">
        <f t="shared" ref="J92:R92" si="29">J80+J84</f>
        <v>0</v>
      </c>
      <c r="K92" s="255">
        <f t="shared" si="29"/>
        <v>0</v>
      </c>
      <c r="L92" s="255">
        <f t="shared" si="29"/>
        <v>0</v>
      </c>
      <c r="M92" s="255">
        <f t="shared" si="29"/>
        <v>0</v>
      </c>
      <c r="N92" s="255">
        <f t="shared" si="29"/>
        <v>356</v>
      </c>
      <c r="O92" s="255">
        <f t="shared" si="29"/>
        <v>0</v>
      </c>
      <c r="P92" s="255">
        <f t="shared" si="29"/>
        <v>0</v>
      </c>
      <c r="Q92" s="255">
        <f t="shared" si="29"/>
        <v>0</v>
      </c>
      <c r="R92" s="255">
        <f t="shared" si="29"/>
        <v>0</v>
      </c>
      <c r="S92" s="261">
        <f>SUM(J92:R92)</f>
        <v>356</v>
      </c>
      <c r="U92" s="255">
        <f>U80+U84</f>
        <v>0</v>
      </c>
      <c r="V92" s="255">
        <f t="shared" ref="V92:AC92" si="30">V80+V84</f>
        <v>0</v>
      </c>
      <c r="W92" s="255">
        <f t="shared" si="30"/>
        <v>0</v>
      </c>
      <c r="X92" s="255">
        <f t="shared" si="30"/>
        <v>0</v>
      </c>
      <c r="Y92" s="255">
        <f t="shared" si="30"/>
        <v>0</v>
      </c>
      <c r="Z92" s="255">
        <f t="shared" si="30"/>
        <v>0</v>
      </c>
      <c r="AA92" s="255">
        <f t="shared" si="30"/>
        <v>0</v>
      </c>
      <c r="AB92" s="255">
        <f t="shared" si="30"/>
        <v>0</v>
      </c>
      <c r="AC92" s="61">
        <f t="shared" si="30"/>
        <v>0</v>
      </c>
      <c r="AD92" s="101"/>
    </row>
    <row r="93" spans="1:30" s="99" customFormat="1" ht="25.5" customHeight="1" thickTop="1" thickBot="1" x14ac:dyDescent="0.25">
      <c r="A93" s="105"/>
      <c r="B93" s="105"/>
      <c r="C93" s="105"/>
      <c r="D93" s="483"/>
      <c r="E93" s="257"/>
      <c r="F93" s="258"/>
      <c r="G93" s="259"/>
      <c r="H93" s="260"/>
      <c r="I93" s="80" t="s">
        <v>51</v>
      </c>
      <c r="J93" s="255">
        <f>J81+J85</f>
        <v>0</v>
      </c>
      <c r="K93" s="255">
        <f t="shared" ref="K93:R93" si="31">K81+K85</f>
        <v>0</v>
      </c>
      <c r="L93" s="255">
        <f t="shared" si="31"/>
        <v>0</v>
      </c>
      <c r="M93" s="255">
        <f t="shared" si="31"/>
        <v>0</v>
      </c>
      <c r="N93" s="255">
        <f t="shared" si="31"/>
        <v>330</v>
      </c>
      <c r="O93" s="255">
        <f t="shared" si="31"/>
        <v>0</v>
      </c>
      <c r="P93" s="255">
        <f t="shared" si="31"/>
        <v>0</v>
      </c>
      <c r="Q93" s="255">
        <f t="shared" si="31"/>
        <v>0</v>
      </c>
      <c r="R93" s="255">
        <f t="shared" si="31"/>
        <v>0</v>
      </c>
      <c r="S93" s="261">
        <f>SUM(J93:R93)</f>
        <v>330</v>
      </c>
      <c r="U93" s="255">
        <f>U82+U85</f>
        <v>0</v>
      </c>
      <c r="V93" s="255">
        <f t="shared" ref="V93:AC93" si="32">V82+V85</f>
        <v>0</v>
      </c>
      <c r="W93" s="255">
        <f t="shared" si="32"/>
        <v>0</v>
      </c>
      <c r="X93" s="255">
        <f t="shared" si="32"/>
        <v>0</v>
      </c>
      <c r="Y93" s="255">
        <f t="shared" si="32"/>
        <v>0</v>
      </c>
      <c r="Z93" s="255">
        <f t="shared" si="32"/>
        <v>0</v>
      </c>
      <c r="AA93" s="255">
        <f t="shared" si="32"/>
        <v>0</v>
      </c>
      <c r="AB93" s="255">
        <f t="shared" si="32"/>
        <v>0</v>
      </c>
      <c r="AC93" s="52">
        <f t="shared" si="32"/>
        <v>0</v>
      </c>
      <c r="AD93" s="102"/>
    </row>
    <row r="94" spans="1:30" s="99" customFormat="1" ht="25.5" customHeight="1" thickTop="1" thickBot="1" x14ac:dyDescent="0.25">
      <c r="A94" s="262"/>
      <c r="B94" s="262"/>
      <c r="C94" s="262"/>
      <c r="D94" s="490"/>
      <c r="E94" s="257"/>
      <c r="F94" s="258"/>
      <c r="G94" s="259"/>
      <c r="H94" s="260"/>
      <c r="I94" s="89" t="s">
        <v>52</v>
      </c>
      <c r="J94" s="69"/>
      <c r="K94" s="69"/>
      <c r="L94" s="69"/>
      <c r="M94" s="69"/>
      <c r="N94" s="69">
        <f>ROUND(N93/N92,2)</f>
        <v>0.93</v>
      </c>
      <c r="O94" s="69"/>
      <c r="P94" s="69"/>
      <c r="Q94" s="69"/>
      <c r="R94" s="69"/>
      <c r="S94" s="69">
        <f>ROUND(S93/S92,2)</f>
        <v>0.93</v>
      </c>
      <c r="U94" s="69"/>
      <c r="V94" s="69"/>
      <c r="W94" s="69"/>
      <c r="X94" s="69"/>
      <c r="Y94" s="69"/>
      <c r="Z94" s="69"/>
      <c r="AA94" s="69"/>
      <c r="AB94" s="69"/>
      <c r="AC94" s="69"/>
      <c r="AD94" s="104"/>
    </row>
    <row r="95" spans="1:30" ht="24.95" customHeight="1" thickTop="1" x14ac:dyDescent="0.2">
      <c r="A95" s="54"/>
      <c r="B95" s="54"/>
      <c r="C95" s="54"/>
      <c r="D95" s="483"/>
      <c r="E95" s="123"/>
      <c r="F95" s="36" t="s">
        <v>54</v>
      </c>
      <c r="G95" s="36"/>
      <c r="H95" s="124"/>
      <c r="I95" s="111" t="s">
        <v>49</v>
      </c>
      <c r="J95" s="126">
        <f t="shared" ref="J95:R95" si="33">J74+J91</f>
        <v>12483</v>
      </c>
      <c r="K95" s="126">
        <f t="shared" si="33"/>
        <v>2494</v>
      </c>
      <c r="L95" s="126">
        <f t="shared" si="33"/>
        <v>16430</v>
      </c>
      <c r="M95" s="126">
        <f t="shared" si="33"/>
        <v>3194</v>
      </c>
      <c r="N95" s="126">
        <f t="shared" si="33"/>
        <v>1905</v>
      </c>
      <c r="O95" s="126">
        <f t="shared" si="33"/>
        <v>3011</v>
      </c>
      <c r="P95" s="126">
        <f t="shared" si="33"/>
        <v>0</v>
      </c>
      <c r="Q95" s="126">
        <f t="shared" si="33"/>
        <v>0</v>
      </c>
      <c r="R95" s="126">
        <f t="shared" si="33"/>
        <v>0</v>
      </c>
      <c r="S95" s="126">
        <f>SUM(J95:R95)</f>
        <v>39517</v>
      </c>
      <c r="U95" s="126">
        <f t="shared" ref="U95:AD95" si="34">U74+U91</f>
        <v>18546</v>
      </c>
      <c r="V95" s="126">
        <f t="shared" si="34"/>
        <v>0</v>
      </c>
      <c r="W95" s="126">
        <f t="shared" si="34"/>
        <v>7284</v>
      </c>
      <c r="X95" s="126">
        <f t="shared" si="34"/>
        <v>15743</v>
      </c>
      <c r="Y95" s="126">
        <f t="shared" si="34"/>
        <v>0</v>
      </c>
      <c r="Z95" s="126">
        <f t="shared" si="34"/>
        <v>2206</v>
      </c>
      <c r="AA95" s="126">
        <f t="shared" si="34"/>
        <v>0</v>
      </c>
      <c r="AB95" s="126">
        <f t="shared" si="34"/>
        <v>3011</v>
      </c>
      <c r="AC95" s="126">
        <f t="shared" si="34"/>
        <v>46790</v>
      </c>
      <c r="AD95" s="263">
        <f t="shared" si="34"/>
        <v>6.75</v>
      </c>
    </row>
    <row r="96" spans="1:30" ht="24.95" customHeight="1" x14ac:dyDescent="0.2">
      <c r="A96" s="62"/>
      <c r="B96" s="62"/>
      <c r="C96" s="62"/>
      <c r="D96" s="484"/>
      <c r="E96" s="127"/>
      <c r="F96" s="128"/>
      <c r="G96" s="128"/>
      <c r="H96" s="129"/>
      <c r="I96" s="80" t="s">
        <v>50</v>
      </c>
      <c r="J96" s="126">
        <f t="shared" ref="J96:R96" si="35">J75+J92</f>
        <v>14477</v>
      </c>
      <c r="K96" s="126">
        <f t="shared" si="35"/>
        <v>2720</v>
      </c>
      <c r="L96" s="126">
        <f t="shared" si="35"/>
        <v>20639</v>
      </c>
      <c r="M96" s="126">
        <f t="shared" si="35"/>
        <v>3271</v>
      </c>
      <c r="N96" s="126">
        <f t="shared" si="35"/>
        <v>2559</v>
      </c>
      <c r="O96" s="126">
        <f t="shared" si="35"/>
        <v>2339</v>
      </c>
      <c r="P96" s="126">
        <f t="shared" si="35"/>
        <v>0</v>
      </c>
      <c r="Q96" s="126">
        <f t="shared" si="35"/>
        <v>0</v>
      </c>
      <c r="R96" s="126">
        <f t="shared" si="35"/>
        <v>699</v>
      </c>
      <c r="S96" s="126">
        <f>SUM(J96:R96)</f>
        <v>46704</v>
      </c>
      <c r="U96" s="126">
        <f t="shared" ref="U96:AC96" si="36">U75+U92</f>
        <v>26327</v>
      </c>
      <c r="V96" s="126">
        <f t="shared" si="36"/>
        <v>54</v>
      </c>
      <c r="W96" s="126">
        <f t="shared" si="36"/>
        <v>7584</v>
      </c>
      <c r="X96" s="126">
        <f t="shared" si="36"/>
        <v>16127</v>
      </c>
      <c r="Y96" s="126">
        <f t="shared" si="36"/>
        <v>0</v>
      </c>
      <c r="Z96" s="126">
        <f t="shared" si="36"/>
        <v>2266</v>
      </c>
      <c r="AA96" s="126">
        <f t="shared" si="36"/>
        <v>0</v>
      </c>
      <c r="AB96" s="126">
        <f t="shared" si="36"/>
        <v>1097</v>
      </c>
      <c r="AC96" s="126">
        <f t="shared" si="36"/>
        <v>53455</v>
      </c>
      <c r="AD96" s="41"/>
    </row>
    <row r="97" spans="1:30" ht="24.95" customHeight="1" x14ac:dyDescent="0.2">
      <c r="A97" s="62"/>
      <c r="B97" s="62"/>
      <c r="C97" s="62"/>
      <c r="D97" s="484"/>
      <c r="E97" s="127"/>
      <c r="F97" s="128"/>
      <c r="G97" s="128"/>
      <c r="H97" s="129"/>
      <c r="I97" s="80" t="s">
        <v>51</v>
      </c>
      <c r="J97" s="126">
        <f t="shared" ref="J97:R97" si="37">J76+J93</f>
        <v>13801</v>
      </c>
      <c r="K97" s="126">
        <f t="shared" si="37"/>
        <v>2442</v>
      </c>
      <c r="L97" s="126">
        <f t="shared" si="37"/>
        <v>18200</v>
      </c>
      <c r="M97" s="126">
        <f t="shared" si="37"/>
        <v>3270</v>
      </c>
      <c r="N97" s="126">
        <f t="shared" si="37"/>
        <v>2482</v>
      </c>
      <c r="O97" s="126">
        <f t="shared" si="37"/>
        <v>0</v>
      </c>
      <c r="P97" s="126">
        <f t="shared" si="37"/>
        <v>0</v>
      </c>
      <c r="Q97" s="126">
        <f t="shared" si="37"/>
        <v>0</v>
      </c>
      <c r="R97" s="126">
        <f t="shared" si="37"/>
        <v>699</v>
      </c>
      <c r="S97" s="126">
        <f>SUM(J97:R97)</f>
        <v>40894</v>
      </c>
      <c r="U97" s="126">
        <f>U76+U93</f>
        <v>26327</v>
      </c>
      <c r="V97" s="126">
        <f t="shared" ref="V97:AB97" si="38">V76+V93</f>
        <v>54</v>
      </c>
      <c r="W97" s="126">
        <f t="shared" si="38"/>
        <v>5900</v>
      </c>
      <c r="X97" s="126">
        <f t="shared" si="38"/>
        <v>16038</v>
      </c>
      <c r="Y97" s="126">
        <f t="shared" si="38"/>
        <v>0</v>
      </c>
      <c r="Z97" s="126">
        <f t="shared" si="38"/>
        <v>2138</v>
      </c>
      <c r="AA97" s="126">
        <f t="shared" si="38"/>
        <v>0</v>
      </c>
      <c r="AB97" s="126">
        <f t="shared" si="38"/>
        <v>1097</v>
      </c>
      <c r="AC97" s="126">
        <f>AC76+AC93</f>
        <v>51554</v>
      </c>
      <c r="AD97" s="41"/>
    </row>
    <row r="98" spans="1:30" ht="24.95" customHeight="1" thickBot="1" x14ac:dyDescent="0.25">
      <c r="A98" s="62"/>
      <c r="B98" s="62"/>
      <c r="C98" s="62"/>
      <c r="D98" s="484"/>
      <c r="E98" s="264"/>
      <c r="F98" s="265"/>
      <c r="G98" s="265"/>
      <c r="H98" s="266"/>
      <c r="I98" s="89" t="s">
        <v>52</v>
      </c>
      <c r="J98" s="69">
        <f t="shared" ref="J98:O98" si="39">ROUND(J97/J96,2)</f>
        <v>0.95</v>
      </c>
      <c r="K98" s="69">
        <f t="shared" si="39"/>
        <v>0.9</v>
      </c>
      <c r="L98" s="69">
        <f t="shared" si="39"/>
        <v>0.88</v>
      </c>
      <c r="M98" s="69">
        <f t="shared" si="39"/>
        <v>1</v>
      </c>
      <c r="N98" s="69">
        <f t="shared" si="39"/>
        <v>0.97</v>
      </c>
      <c r="O98" s="69">
        <f t="shared" si="39"/>
        <v>0</v>
      </c>
      <c r="P98" s="69"/>
      <c r="Q98" s="69"/>
      <c r="R98" s="69">
        <f>ROUND(R97/R96,2)</f>
        <v>1</v>
      </c>
      <c r="S98" s="69">
        <f>ROUND(S97/S96,2)</f>
        <v>0.88</v>
      </c>
      <c r="U98" s="69">
        <f>ROUND(U97/U96,2)</f>
        <v>1</v>
      </c>
      <c r="V98" s="69">
        <f t="shared" ref="V98:AC98" si="40">ROUND(V97/V96,2)</f>
        <v>1</v>
      </c>
      <c r="W98" s="69">
        <f t="shared" si="40"/>
        <v>0.78</v>
      </c>
      <c r="X98" s="69">
        <f t="shared" si="40"/>
        <v>0.99</v>
      </c>
      <c r="Y98" s="69"/>
      <c r="Z98" s="69">
        <f>ROUND(Z97/Z96,2)</f>
        <v>0.94</v>
      </c>
      <c r="AA98" s="69"/>
      <c r="AB98" s="69">
        <f>ROUND(AB97/AB96,2)</f>
        <v>1</v>
      </c>
      <c r="AC98" s="69">
        <f t="shared" si="40"/>
        <v>0.96</v>
      </c>
      <c r="AD98" s="104"/>
    </row>
    <row r="99" spans="1:30" s="138" customFormat="1" ht="24.95" customHeight="1" thickTop="1" x14ac:dyDescent="0.2">
      <c r="A99" s="99"/>
      <c r="B99" s="99"/>
      <c r="C99" s="99"/>
      <c r="D99" s="497"/>
      <c r="E99" s="99"/>
      <c r="F99" s="267"/>
      <c r="G99" s="267"/>
      <c r="H99" s="268"/>
      <c r="I99" s="269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1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</row>
    <row r="100" spans="1:30" s="18" customFormat="1" ht="24.95" customHeight="1" x14ac:dyDescent="0.2">
      <c r="A100" s="33"/>
      <c r="B100" s="33"/>
      <c r="C100" s="34" t="s">
        <v>8</v>
      </c>
      <c r="D100" s="498"/>
      <c r="E100" s="272"/>
      <c r="F100" s="273" t="s">
        <v>83</v>
      </c>
      <c r="G100" s="273"/>
      <c r="H100" s="274"/>
      <c r="I100" s="274"/>
      <c r="J100" s="27"/>
      <c r="K100" s="27"/>
      <c r="L100" s="27"/>
      <c r="M100" s="27"/>
      <c r="N100" s="27"/>
      <c r="O100" s="27"/>
      <c r="P100" s="27"/>
      <c r="Q100" s="27"/>
      <c r="R100" s="27"/>
      <c r="S100" s="28"/>
      <c r="U100" s="30"/>
      <c r="V100" s="27"/>
      <c r="W100" s="27"/>
      <c r="X100" s="27"/>
      <c r="Y100" s="27"/>
      <c r="Z100" s="27"/>
      <c r="AA100" s="27"/>
      <c r="AB100" s="27"/>
      <c r="AC100" s="31"/>
      <c r="AD100" s="32"/>
    </row>
    <row r="101" spans="1:30" s="18" customFormat="1" ht="24" customHeight="1" thickBot="1" x14ac:dyDescent="0.25">
      <c r="A101" s="33"/>
      <c r="B101" s="33"/>
      <c r="C101" s="33"/>
      <c r="D101" s="499" t="s">
        <v>7</v>
      </c>
      <c r="G101" s="38" t="s">
        <v>48</v>
      </c>
      <c r="I101" s="275"/>
      <c r="J101" s="276"/>
      <c r="K101" s="276"/>
      <c r="L101" s="276"/>
      <c r="M101" s="276"/>
      <c r="N101" s="276"/>
      <c r="O101" s="276"/>
      <c r="P101" s="276"/>
      <c r="Q101" s="276"/>
      <c r="R101" s="276"/>
      <c r="S101" s="277"/>
      <c r="U101" s="30"/>
      <c r="V101" s="27"/>
      <c r="W101" s="27"/>
      <c r="X101" s="27"/>
      <c r="Y101" s="27"/>
      <c r="Z101" s="27"/>
      <c r="AA101" s="27"/>
      <c r="AB101" s="27"/>
      <c r="AC101" s="31"/>
      <c r="AD101" s="41"/>
    </row>
    <row r="102" spans="1:30" s="190" customFormat="1" ht="19.5" customHeight="1" thickTop="1" thickBot="1" x14ac:dyDescent="0.25">
      <c r="A102" s="157"/>
      <c r="B102" s="162" t="s">
        <v>8</v>
      </c>
      <c r="C102" s="157"/>
      <c r="D102" s="486"/>
      <c r="E102" s="158"/>
      <c r="F102" s="159"/>
      <c r="G102" s="159"/>
      <c r="H102" s="160" t="s">
        <v>63</v>
      </c>
      <c r="I102" s="96" t="s">
        <v>49</v>
      </c>
      <c r="J102" s="97"/>
      <c r="K102" s="97"/>
      <c r="L102" s="97"/>
      <c r="M102" s="97"/>
      <c r="N102" s="97"/>
      <c r="O102" s="97"/>
      <c r="P102" s="97"/>
      <c r="Q102" s="97">
        <v>9525</v>
      </c>
      <c r="R102" s="97"/>
      <c r="S102" s="98">
        <f>SUM(J102:R102)</f>
        <v>9525</v>
      </c>
      <c r="U102" s="83"/>
      <c r="V102" s="83"/>
      <c r="W102" s="83"/>
      <c r="X102" s="83"/>
      <c r="Y102" s="83"/>
      <c r="Z102" s="83"/>
      <c r="AA102" s="83"/>
      <c r="AB102" s="83"/>
      <c r="AC102" s="49">
        <f>SUM(U102:AB102)</f>
        <v>0</v>
      </c>
      <c r="AD102" s="278"/>
    </row>
    <row r="103" spans="1:30" s="190" customFormat="1" ht="19.5" customHeight="1" thickTop="1" x14ac:dyDescent="0.2">
      <c r="A103" s="183"/>
      <c r="B103" s="55"/>
      <c r="C103" s="183"/>
      <c r="D103" s="483"/>
      <c r="E103" s="199"/>
      <c r="H103" s="217"/>
      <c r="I103" s="59" t="s">
        <v>50</v>
      </c>
      <c r="J103" s="86"/>
      <c r="K103" s="86"/>
      <c r="L103" s="86">
        <v>30</v>
      </c>
      <c r="M103" s="86"/>
      <c r="N103" s="86"/>
      <c r="O103" s="86"/>
      <c r="P103" s="86"/>
      <c r="Q103" s="86">
        <v>9525</v>
      </c>
      <c r="R103" s="86"/>
      <c r="S103" s="61">
        <f>SUM(J103:R103)</f>
        <v>9555</v>
      </c>
      <c r="U103" s="86"/>
      <c r="V103" s="86"/>
      <c r="W103" s="86"/>
      <c r="X103" s="86"/>
      <c r="Y103" s="86"/>
      <c r="Z103" s="86"/>
      <c r="AA103" s="86"/>
      <c r="AB103" s="86"/>
      <c r="AC103" s="61">
        <f t="shared" ref="AC103:AC136" si="41">SUM(U103:AB103)</f>
        <v>0</v>
      </c>
      <c r="AD103" s="209"/>
    </row>
    <row r="104" spans="1:30" s="190" customFormat="1" ht="19.5" customHeight="1" x14ac:dyDescent="0.2">
      <c r="A104" s="193"/>
      <c r="B104" s="12"/>
      <c r="C104" s="193"/>
      <c r="D104" s="484"/>
      <c r="E104" s="199"/>
      <c r="H104" s="217"/>
      <c r="I104" s="34" t="s">
        <v>51</v>
      </c>
      <c r="J104" s="103"/>
      <c r="K104" s="103"/>
      <c r="L104" s="103">
        <v>30</v>
      </c>
      <c r="M104" s="103"/>
      <c r="N104" s="103"/>
      <c r="O104" s="103"/>
      <c r="P104" s="103"/>
      <c r="Q104" s="103">
        <v>633</v>
      </c>
      <c r="R104" s="103"/>
      <c r="S104" s="52">
        <f>SUM(J104:R104)</f>
        <v>663</v>
      </c>
      <c r="U104" s="103"/>
      <c r="V104" s="103"/>
      <c r="W104" s="103"/>
      <c r="X104" s="103"/>
      <c r="Y104" s="103"/>
      <c r="Z104" s="86"/>
      <c r="AA104" s="86"/>
      <c r="AB104" s="86"/>
      <c r="AC104" s="52">
        <f t="shared" si="41"/>
        <v>0</v>
      </c>
      <c r="AD104" s="210"/>
    </row>
    <row r="105" spans="1:30" s="190" customFormat="1" ht="19.5" customHeight="1" thickBot="1" x14ac:dyDescent="0.25">
      <c r="A105" s="202"/>
      <c r="B105" s="43"/>
      <c r="C105" s="202"/>
      <c r="D105" s="485"/>
      <c r="E105" s="195"/>
      <c r="F105" s="196"/>
      <c r="G105" s="196"/>
      <c r="H105" s="279"/>
      <c r="I105" s="122" t="s">
        <v>52</v>
      </c>
      <c r="J105" s="69"/>
      <c r="K105" s="69"/>
      <c r="L105" s="69">
        <f>ROUND(L104/L103,2)</f>
        <v>1</v>
      </c>
      <c r="M105" s="69"/>
      <c r="N105" s="69"/>
      <c r="O105" s="69"/>
      <c r="P105" s="69"/>
      <c r="Q105" s="69">
        <f>ROUND(Q104/Q103,2)</f>
        <v>7.0000000000000007E-2</v>
      </c>
      <c r="R105" s="69"/>
      <c r="S105" s="69">
        <f>ROUND(S104/S103,2)</f>
        <v>7.0000000000000007E-2</v>
      </c>
      <c r="U105" s="68"/>
      <c r="V105" s="68"/>
      <c r="W105" s="68"/>
      <c r="X105" s="68"/>
      <c r="Y105" s="68"/>
      <c r="Z105" s="68"/>
      <c r="AA105" s="68"/>
      <c r="AB105" s="68"/>
      <c r="AC105" s="280">
        <f t="shared" si="41"/>
        <v>0</v>
      </c>
      <c r="AD105" s="281"/>
    </row>
    <row r="106" spans="1:30" s="50" customFormat="1" ht="19.5" customHeight="1" thickTop="1" thickBot="1" x14ac:dyDescent="0.25">
      <c r="A106" s="157"/>
      <c r="B106" s="162" t="s">
        <v>9</v>
      </c>
      <c r="C106" s="157"/>
      <c r="D106" s="486"/>
      <c r="E106" s="158"/>
      <c r="F106" s="159"/>
      <c r="G106" s="159"/>
      <c r="H106" s="160" t="s">
        <v>64</v>
      </c>
      <c r="I106" s="161" t="s">
        <v>49</v>
      </c>
      <c r="J106" s="72"/>
      <c r="K106" s="84"/>
      <c r="L106" s="84"/>
      <c r="M106" s="84"/>
      <c r="N106" s="84"/>
      <c r="O106" s="84"/>
      <c r="P106" s="84"/>
      <c r="Q106" s="84">
        <v>13478</v>
      </c>
      <c r="R106" s="84"/>
      <c r="S106" s="73">
        <f>SUM(J106:R106)</f>
        <v>13478</v>
      </c>
      <c r="U106" s="156"/>
      <c r="V106" s="156"/>
      <c r="W106" s="156"/>
      <c r="X106" s="156"/>
      <c r="Y106" s="156"/>
      <c r="Z106" s="156"/>
      <c r="AA106" s="156"/>
      <c r="AB106" s="156"/>
      <c r="AC106" s="49">
        <f t="shared" si="41"/>
        <v>0</v>
      </c>
      <c r="AD106" s="70"/>
    </row>
    <row r="107" spans="1:30" s="50" customFormat="1" ht="19.5" customHeight="1" thickTop="1" thickBot="1" x14ac:dyDescent="0.25">
      <c r="A107" s="157"/>
      <c r="B107" s="166"/>
      <c r="C107" s="165"/>
      <c r="D107" s="486"/>
      <c r="E107" s="158"/>
      <c r="F107" s="159"/>
      <c r="G107" s="159"/>
      <c r="H107" s="160"/>
      <c r="I107" s="59" t="s">
        <v>50</v>
      </c>
      <c r="J107" s="72"/>
      <c r="K107" s="84"/>
      <c r="L107" s="84"/>
      <c r="M107" s="84"/>
      <c r="N107" s="84"/>
      <c r="O107" s="84"/>
      <c r="P107" s="84"/>
      <c r="Q107" s="84">
        <v>21878</v>
      </c>
      <c r="R107" s="84"/>
      <c r="S107" s="73">
        <f>SUM(J107:R107)</f>
        <v>21878</v>
      </c>
      <c r="U107" s="163"/>
      <c r="V107" s="163">
        <v>15303</v>
      </c>
      <c r="W107" s="163"/>
      <c r="X107" s="163"/>
      <c r="Y107" s="163"/>
      <c r="Z107" s="163"/>
      <c r="AA107" s="163"/>
      <c r="AB107" s="163"/>
      <c r="AC107" s="49">
        <f t="shared" si="41"/>
        <v>15303</v>
      </c>
      <c r="AD107" s="164"/>
    </row>
    <row r="108" spans="1:30" s="190" customFormat="1" ht="19.5" customHeight="1" thickTop="1" x14ac:dyDescent="0.2">
      <c r="A108" s="193"/>
      <c r="B108" s="12"/>
      <c r="C108" s="193"/>
      <c r="D108" s="484"/>
      <c r="E108" s="199"/>
      <c r="H108" s="217"/>
      <c r="I108" s="34" t="s">
        <v>51</v>
      </c>
      <c r="J108" s="103"/>
      <c r="K108" s="103"/>
      <c r="L108" s="103"/>
      <c r="M108" s="103"/>
      <c r="N108" s="103"/>
      <c r="O108" s="103"/>
      <c r="P108" s="103"/>
      <c r="Q108" s="103">
        <v>14397</v>
      </c>
      <c r="R108" s="103"/>
      <c r="S108" s="52">
        <f>SUM(J108:R108)</f>
        <v>14397</v>
      </c>
      <c r="U108" s="103"/>
      <c r="V108" s="103">
        <v>15303</v>
      </c>
      <c r="W108" s="103"/>
      <c r="X108" s="103"/>
      <c r="Y108" s="103"/>
      <c r="Z108" s="86"/>
      <c r="AA108" s="86"/>
      <c r="AB108" s="86"/>
      <c r="AC108" s="52">
        <f t="shared" ref="AC108" si="42">SUM(U108:AB108)</f>
        <v>15303</v>
      </c>
      <c r="AD108" s="210"/>
    </row>
    <row r="109" spans="1:30" s="190" customFormat="1" ht="19.5" customHeight="1" thickBot="1" x14ac:dyDescent="0.25">
      <c r="A109" s="202"/>
      <c r="B109" s="43"/>
      <c r="C109" s="202"/>
      <c r="D109" s="485"/>
      <c r="E109" s="195"/>
      <c r="F109" s="196"/>
      <c r="G109" s="196"/>
      <c r="H109" s="279"/>
      <c r="I109" s="122" t="s">
        <v>52</v>
      </c>
      <c r="J109" s="69"/>
      <c r="K109" s="69"/>
      <c r="L109" s="69"/>
      <c r="M109" s="69"/>
      <c r="N109" s="69"/>
      <c r="O109" s="69"/>
      <c r="P109" s="69"/>
      <c r="Q109" s="69">
        <f>ROUND(Q108/Q107,2)</f>
        <v>0.66</v>
      </c>
      <c r="R109" s="69"/>
      <c r="S109" s="69">
        <f>ROUND(S108/S107,2)</f>
        <v>0.66</v>
      </c>
      <c r="U109" s="68"/>
      <c r="V109" s="69">
        <f>ROUND(V108/V107,2)</f>
        <v>1</v>
      </c>
      <c r="W109" s="68"/>
      <c r="X109" s="68"/>
      <c r="Y109" s="68"/>
      <c r="Z109" s="68"/>
      <c r="AA109" s="68"/>
      <c r="AB109" s="68"/>
      <c r="AC109" s="69">
        <f>ROUND(AC108/AC107,2)</f>
        <v>1</v>
      </c>
      <c r="AD109" s="281"/>
    </row>
    <row r="110" spans="1:30" s="50" customFormat="1" ht="19.5" customHeight="1" thickTop="1" thickBot="1" x14ac:dyDescent="0.25">
      <c r="A110" s="157"/>
      <c r="B110" s="55" t="s">
        <v>10</v>
      </c>
      <c r="C110" s="54"/>
      <c r="D110" s="486"/>
      <c r="E110" s="158"/>
      <c r="F110" s="159"/>
      <c r="G110" s="159"/>
      <c r="H110" s="160" t="s">
        <v>65</v>
      </c>
      <c r="I110" s="161" t="s">
        <v>49</v>
      </c>
      <c r="J110" s="72"/>
      <c r="K110" s="84"/>
      <c r="L110" s="84"/>
      <c r="M110" s="84"/>
      <c r="N110" s="84"/>
      <c r="O110" s="84"/>
      <c r="P110" s="84">
        <v>635</v>
      </c>
      <c r="Q110" s="84"/>
      <c r="R110" s="84"/>
      <c r="S110" s="73">
        <f>SUM(J110:R110)</f>
        <v>635</v>
      </c>
      <c r="U110" s="163"/>
      <c r="V110" s="163"/>
      <c r="W110" s="163"/>
      <c r="X110" s="163"/>
      <c r="Y110" s="163"/>
      <c r="Z110" s="163"/>
      <c r="AA110" s="163"/>
      <c r="AB110" s="163"/>
      <c r="AC110" s="49">
        <f t="shared" si="41"/>
        <v>0</v>
      </c>
      <c r="AD110" s="164"/>
    </row>
    <row r="111" spans="1:30" s="50" customFormat="1" ht="19.5" customHeight="1" thickTop="1" thickBot="1" x14ac:dyDescent="0.25">
      <c r="A111" s="157"/>
      <c r="B111" s="166"/>
      <c r="C111" s="165"/>
      <c r="D111" s="486"/>
      <c r="E111" s="158"/>
      <c r="F111" s="159"/>
      <c r="G111" s="159"/>
      <c r="H111" s="160"/>
      <c r="I111" s="59" t="s">
        <v>50</v>
      </c>
      <c r="J111" s="72"/>
      <c r="K111" s="84"/>
      <c r="L111" s="84"/>
      <c r="M111" s="84"/>
      <c r="N111" s="84"/>
      <c r="O111" s="84"/>
      <c r="P111" s="84">
        <v>635</v>
      </c>
      <c r="Q111" s="84"/>
      <c r="R111" s="84"/>
      <c r="S111" s="73">
        <f>SUM(J111:R111)</f>
        <v>635</v>
      </c>
      <c r="U111" s="163"/>
      <c r="V111" s="163"/>
      <c r="W111" s="163"/>
      <c r="X111" s="163"/>
      <c r="Y111" s="163"/>
      <c r="Z111" s="163"/>
      <c r="AA111" s="163"/>
      <c r="AB111" s="163"/>
      <c r="AC111" s="49">
        <f t="shared" si="41"/>
        <v>0</v>
      </c>
      <c r="AD111" s="164"/>
    </row>
    <row r="112" spans="1:30" s="190" customFormat="1" ht="19.5" customHeight="1" thickTop="1" x14ac:dyDescent="0.2">
      <c r="A112" s="193"/>
      <c r="B112" s="12"/>
      <c r="C112" s="193"/>
      <c r="D112" s="484"/>
      <c r="E112" s="199"/>
      <c r="H112" s="217"/>
      <c r="I112" s="34" t="s">
        <v>51</v>
      </c>
      <c r="J112" s="103"/>
      <c r="K112" s="103"/>
      <c r="L112" s="103"/>
      <c r="M112" s="103"/>
      <c r="N112" s="103"/>
      <c r="O112" s="103"/>
      <c r="P112" s="103">
        <v>1279</v>
      </c>
      <c r="Q112" s="103"/>
      <c r="R112" s="103"/>
      <c r="S112" s="52">
        <f>SUM(J112:R112)</f>
        <v>1279</v>
      </c>
      <c r="U112" s="103"/>
      <c r="V112" s="103"/>
      <c r="W112" s="103"/>
      <c r="X112" s="103"/>
      <c r="Y112" s="103"/>
      <c r="Z112" s="86"/>
      <c r="AA112" s="86"/>
      <c r="AB112" s="86"/>
      <c r="AC112" s="52">
        <f t="shared" si="41"/>
        <v>0</v>
      </c>
      <c r="AD112" s="210"/>
    </row>
    <row r="113" spans="1:30" s="190" customFormat="1" ht="19.5" customHeight="1" thickBot="1" x14ac:dyDescent="0.25">
      <c r="A113" s="202"/>
      <c r="B113" s="43"/>
      <c r="C113" s="202"/>
      <c r="D113" s="485"/>
      <c r="E113" s="195"/>
      <c r="F113" s="196"/>
      <c r="G113" s="196"/>
      <c r="H113" s="279"/>
      <c r="I113" s="122" t="s">
        <v>52</v>
      </c>
      <c r="J113" s="69"/>
      <c r="K113" s="69"/>
      <c r="L113" s="69"/>
      <c r="M113" s="69"/>
      <c r="N113" s="69"/>
      <c r="O113" s="69"/>
      <c r="P113" s="69">
        <f>ROUND(P112/P111,2)</f>
        <v>2.0099999999999998</v>
      </c>
      <c r="Q113" s="69"/>
      <c r="R113" s="69"/>
      <c r="S113" s="69">
        <f>ROUND(S112/S111,2)</f>
        <v>2.0099999999999998</v>
      </c>
      <c r="U113" s="68"/>
      <c r="V113" s="68"/>
      <c r="W113" s="68"/>
      <c r="X113" s="68"/>
      <c r="Y113" s="68"/>
      <c r="Z113" s="68"/>
      <c r="AA113" s="68"/>
      <c r="AB113" s="68"/>
      <c r="AC113" s="280">
        <f t="shared" si="41"/>
        <v>0</v>
      </c>
      <c r="AD113" s="281"/>
    </row>
    <row r="114" spans="1:30" s="50" customFormat="1" ht="20.100000000000001" customHeight="1" thickTop="1" thickBot="1" x14ac:dyDescent="0.25">
      <c r="A114" s="157"/>
      <c r="B114" s="162" t="s">
        <v>12</v>
      </c>
      <c r="C114" s="157"/>
      <c r="D114" s="486"/>
      <c r="E114" s="158"/>
      <c r="F114" s="159"/>
      <c r="G114" s="159"/>
      <c r="H114" s="160" t="s">
        <v>67</v>
      </c>
      <c r="I114" s="161" t="s">
        <v>49</v>
      </c>
      <c r="J114" s="72"/>
      <c r="K114" s="84"/>
      <c r="L114" s="84"/>
      <c r="M114" s="84"/>
      <c r="N114" s="84"/>
      <c r="O114" s="84"/>
      <c r="P114" s="84">
        <v>2540</v>
      </c>
      <c r="Q114" s="84"/>
      <c r="R114" s="84"/>
      <c r="S114" s="73">
        <f t="shared" ref="S114:S130" si="43">SUM(J114:R114)</f>
        <v>2540</v>
      </c>
      <c r="U114" s="84"/>
      <c r="V114" s="84"/>
      <c r="W114" s="84"/>
      <c r="X114" s="84"/>
      <c r="Y114" s="84"/>
      <c r="Z114" s="84"/>
      <c r="AA114" s="84"/>
      <c r="AB114" s="84"/>
      <c r="AC114" s="73">
        <f t="shared" si="41"/>
        <v>0</v>
      </c>
      <c r="AD114" s="74"/>
    </row>
    <row r="115" spans="1:30" s="50" customFormat="1" ht="20.100000000000001" customHeight="1" thickTop="1" thickBot="1" x14ac:dyDescent="0.25">
      <c r="A115" s="91"/>
      <c r="B115" s="162"/>
      <c r="C115" s="157"/>
      <c r="D115" s="486"/>
      <c r="E115" s="158"/>
      <c r="F115" s="159"/>
      <c r="G115" s="159"/>
      <c r="H115" s="160"/>
      <c r="I115" s="59" t="s">
        <v>50</v>
      </c>
      <c r="J115" s="224"/>
      <c r="K115" s="163"/>
      <c r="L115" s="163"/>
      <c r="M115" s="163"/>
      <c r="N115" s="163"/>
      <c r="O115" s="163"/>
      <c r="P115" s="163">
        <v>2540</v>
      </c>
      <c r="Q115" s="163"/>
      <c r="R115" s="163"/>
      <c r="S115" s="73">
        <f t="shared" si="43"/>
        <v>2540</v>
      </c>
      <c r="U115" s="84"/>
      <c r="V115" s="84"/>
      <c r="W115" s="84"/>
      <c r="X115" s="84"/>
      <c r="Y115" s="84"/>
      <c r="Z115" s="84"/>
      <c r="AA115" s="84"/>
      <c r="AB115" s="84"/>
      <c r="AC115" s="73">
        <f t="shared" si="41"/>
        <v>0</v>
      </c>
      <c r="AD115" s="74"/>
    </row>
    <row r="116" spans="1:30" s="190" customFormat="1" ht="19.5" customHeight="1" thickTop="1" x14ac:dyDescent="0.2">
      <c r="A116" s="193"/>
      <c r="B116" s="12"/>
      <c r="C116" s="193"/>
      <c r="D116" s="484"/>
      <c r="E116" s="199"/>
      <c r="H116" s="217"/>
      <c r="I116" s="34" t="s">
        <v>51</v>
      </c>
      <c r="J116" s="103"/>
      <c r="K116" s="103"/>
      <c r="L116" s="103"/>
      <c r="M116" s="103"/>
      <c r="N116" s="103"/>
      <c r="O116" s="103"/>
      <c r="P116" s="103">
        <v>2336</v>
      </c>
      <c r="Q116" s="103"/>
      <c r="R116" s="103"/>
      <c r="S116" s="52">
        <f>SUM(J116:R116)</f>
        <v>2336</v>
      </c>
      <c r="U116" s="103"/>
      <c r="V116" s="103"/>
      <c r="W116" s="103"/>
      <c r="X116" s="103"/>
      <c r="Y116" s="103"/>
      <c r="Z116" s="86"/>
      <c r="AA116" s="86"/>
      <c r="AB116" s="86"/>
      <c r="AC116" s="52">
        <f t="shared" ref="AC116:AC117" si="44">SUM(U116:AB116)</f>
        <v>0</v>
      </c>
      <c r="AD116" s="210"/>
    </row>
    <row r="117" spans="1:30" s="190" customFormat="1" ht="19.5" customHeight="1" thickBot="1" x14ac:dyDescent="0.25">
      <c r="A117" s="202"/>
      <c r="B117" s="43"/>
      <c r="C117" s="202"/>
      <c r="D117" s="485"/>
      <c r="E117" s="195"/>
      <c r="F117" s="196"/>
      <c r="G117" s="196"/>
      <c r="H117" s="279"/>
      <c r="I117" s="122" t="s">
        <v>52</v>
      </c>
      <c r="J117" s="69"/>
      <c r="K117" s="69"/>
      <c r="L117" s="69"/>
      <c r="M117" s="69"/>
      <c r="N117" s="69"/>
      <c r="O117" s="69"/>
      <c r="P117" s="69">
        <f>ROUND(P116/P115,2)</f>
        <v>0.92</v>
      </c>
      <c r="Q117" s="69"/>
      <c r="R117" s="69"/>
      <c r="S117" s="69">
        <f>ROUND(S116/S115,2)</f>
        <v>0.92</v>
      </c>
      <c r="U117" s="68"/>
      <c r="V117" s="68"/>
      <c r="W117" s="68"/>
      <c r="X117" s="68"/>
      <c r="Y117" s="68"/>
      <c r="Z117" s="68"/>
      <c r="AA117" s="68"/>
      <c r="AB117" s="68"/>
      <c r="AC117" s="280">
        <f t="shared" si="44"/>
        <v>0</v>
      </c>
      <c r="AD117" s="281"/>
    </row>
    <row r="118" spans="1:30" s="50" customFormat="1" ht="27" customHeight="1" thickTop="1" thickBot="1" x14ac:dyDescent="0.25">
      <c r="A118" s="91"/>
      <c r="B118" s="162" t="s">
        <v>13</v>
      </c>
      <c r="C118" s="133"/>
      <c r="D118" s="486"/>
      <c r="E118" s="213"/>
      <c r="F118" s="214"/>
      <c r="G118" s="214"/>
      <c r="H118" s="160" t="s">
        <v>68</v>
      </c>
      <c r="I118" s="161" t="s">
        <v>49</v>
      </c>
      <c r="J118" s="282"/>
      <c r="K118" s="282"/>
      <c r="L118" s="282"/>
      <c r="M118" s="282"/>
      <c r="N118" s="282"/>
      <c r="O118" s="282"/>
      <c r="P118" s="282">
        <v>4572</v>
      </c>
      <c r="Q118" s="282"/>
      <c r="R118" s="283"/>
      <c r="S118" s="73">
        <f t="shared" si="43"/>
        <v>4572</v>
      </c>
      <c r="U118" s="284"/>
      <c r="V118" s="284"/>
      <c r="W118" s="284"/>
      <c r="X118" s="284"/>
      <c r="Y118" s="284"/>
      <c r="Z118" s="284"/>
      <c r="AA118" s="284"/>
      <c r="AB118" s="284"/>
      <c r="AC118" s="73">
        <f t="shared" si="41"/>
        <v>0</v>
      </c>
      <c r="AD118" s="74"/>
    </row>
    <row r="119" spans="1:30" s="50" customFormat="1" ht="27" customHeight="1" thickTop="1" thickBot="1" x14ac:dyDescent="0.25">
      <c r="A119" s="91"/>
      <c r="B119" s="162"/>
      <c r="C119" s="133"/>
      <c r="D119" s="486"/>
      <c r="E119" s="213"/>
      <c r="F119" s="214"/>
      <c r="G119" s="214"/>
      <c r="H119" s="160"/>
      <c r="I119" s="59" t="s">
        <v>50</v>
      </c>
      <c r="J119" s="282"/>
      <c r="K119" s="282"/>
      <c r="L119" s="282"/>
      <c r="M119" s="282"/>
      <c r="N119" s="282"/>
      <c r="O119" s="282"/>
      <c r="P119" s="282">
        <v>4572</v>
      </c>
      <c r="Q119" s="282"/>
      <c r="R119" s="283"/>
      <c r="S119" s="73">
        <f t="shared" si="43"/>
        <v>4572</v>
      </c>
      <c r="U119" s="283"/>
      <c r="V119" s="283"/>
      <c r="W119" s="283"/>
      <c r="X119" s="283"/>
      <c r="Y119" s="283"/>
      <c r="Z119" s="283"/>
      <c r="AA119" s="283"/>
      <c r="AB119" s="283"/>
      <c r="AC119" s="73">
        <f t="shared" si="41"/>
        <v>0</v>
      </c>
      <c r="AD119" s="164"/>
    </row>
    <row r="120" spans="1:30" s="190" customFormat="1" ht="19.5" customHeight="1" thickTop="1" x14ac:dyDescent="0.2">
      <c r="A120" s="193"/>
      <c r="B120" s="12"/>
      <c r="C120" s="193"/>
      <c r="D120" s="484"/>
      <c r="E120" s="199"/>
      <c r="H120" s="217"/>
      <c r="I120" s="34" t="s">
        <v>51</v>
      </c>
      <c r="J120" s="103"/>
      <c r="K120" s="103"/>
      <c r="L120" s="103"/>
      <c r="M120" s="103"/>
      <c r="N120" s="103"/>
      <c r="O120" s="103"/>
      <c r="P120" s="103"/>
      <c r="Q120" s="103"/>
      <c r="R120" s="103"/>
      <c r="S120" s="52">
        <f>SUM(J120:R120)</f>
        <v>0</v>
      </c>
      <c r="U120" s="103"/>
      <c r="V120" s="103"/>
      <c r="W120" s="103"/>
      <c r="X120" s="103"/>
      <c r="Y120" s="103"/>
      <c r="Z120" s="86"/>
      <c r="AA120" s="86"/>
      <c r="AB120" s="86"/>
      <c r="AC120" s="52">
        <f t="shared" si="41"/>
        <v>0</v>
      </c>
      <c r="AD120" s="210"/>
    </row>
    <row r="121" spans="1:30" s="190" customFormat="1" ht="19.5" customHeight="1" thickBot="1" x14ac:dyDescent="0.25">
      <c r="A121" s="202"/>
      <c r="B121" s="43"/>
      <c r="C121" s="202"/>
      <c r="D121" s="485"/>
      <c r="E121" s="195"/>
      <c r="F121" s="196"/>
      <c r="G121" s="196"/>
      <c r="H121" s="279"/>
      <c r="I121" s="122" t="s">
        <v>52</v>
      </c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U121" s="68"/>
      <c r="V121" s="68"/>
      <c r="W121" s="68"/>
      <c r="X121" s="68"/>
      <c r="Y121" s="68"/>
      <c r="Z121" s="68"/>
      <c r="AA121" s="68"/>
      <c r="AB121" s="68"/>
      <c r="AC121" s="280">
        <f t="shared" si="41"/>
        <v>0</v>
      </c>
      <c r="AD121" s="281"/>
    </row>
    <row r="122" spans="1:30" s="50" customFormat="1" ht="20.100000000000001" customHeight="1" thickTop="1" thickBot="1" x14ac:dyDescent="0.25">
      <c r="A122" s="157"/>
      <c r="B122" s="162" t="s">
        <v>21</v>
      </c>
      <c r="C122" s="184"/>
      <c r="D122" s="486"/>
      <c r="E122" s="185"/>
      <c r="F122" s="186"/>
      <c r="G122" s="186"/>
      <c r="H122" s="187" t="s">
        <v>76</v>
      </c>
      <c r="I122" s="161" t="s">
        <v>49</v>
      </c>
      <c r="J122" s="100"/>
      <c r="K122" s="100"/>
      <c r="L122" s="100"/>
      <c r="M122" s="100"/>
      <c r="N122" s="100"/>
      <c r="O122" s="100"/>
      <c r="P122" s="100">
        <v>2540</v>
      </c>
      <c r="Q122" s="100">
        <v>1905</v>
      </c>
      <c r="R122" s="285"/>
      <c r="S122" s="73">
        <f t="shared" si="43"/>
        <v>4445</v>
      </c>
      <c r="U122" s="163"/>
      <c r="V122" s="163"/>
      <c r="W122" s="163"/>
      <c r="X122" s="163"/>
      <c r="Y122" s="163"/>
      <c r="Z122" s="163"/>
      <c r="AA122" s="163"/>
      <c r="AB122" s="163"/>
      <c r="AC122" s="98">
        <f t="shared" si="41"/>
        <v>0</v>
      </c>
      <c r="AD122" s="164"/>
    </row>
    <row r="123" spans="1:30" s="50" customFormat="1" ht="20.100000000000001" customHeight="1" thickTop="1" thickBot="1" x14ac:dyDescent="0.25">
      <c r="A123" s="165"/>
      <c r="B123" s="162"/>
      <c r="C123" s="184"/>
      <c r="D123" s="486"/>
      <c r="E123" s="185"/>
      <c r="F123" s="186"/>
      <c r="G123" s="186"/>
      <c r="H123" s="187"/>
      <c r="I123" s="59" t="s">
        <v>50</v>
      </c>
      <c r="J123" s="100"/>
      <c r="K123" s="100"/>
      <c r="L123" s="100"/>
      <c r="M123" s="100"/>
      <c r="N123" s="100"/>
      <c r="O123" s="100"/>
      <c r="P123" s="100">
        <v>2540</v>
      </c>
      <c r="Q123" s="100">
        <v>1905</v>
      </c>
      <c r="R123" s="285"/>
      <c r="S123" s="73">
        <f t="shared" si="43"/>
        <v>4445</v>
      </c>
      <c r="U123" s="163"/>
      <c r="V123" s="163"/>
      <c r="W123" s="163"/>
      <c r="X123" s="163"/>
      <c r="Y123" s="163"/>
      <c r="Z123" s="163"/>
      <c r="AA123" s="163"/>
      <c r="AB123" s="163"/>
      <c r="AC123" s="98">
        <f t="shared" si="41"/>
        <v>0</v>
      </c>
      <c r="AD123" s="164"/>
    </row>
    <row r="124" spans="1:30" s="190" customFormat="1" ht="19.5" customHeight="1" thickTop="1" x14ac:dyDescent="0.2">
      <c r="A124" s="193"/>
      <c r="B124" s="12"/>
      <c r="C124" s="193"/>
      <c r="D124" s="484"/>
      <c r="E124" s="199"/>
      <c r="H124" s="217"/>
      <c r="I124" s="34" t="s">
        <v>51</v>
      </c>
      <c r="J124" s="103"/>
      <c r="K124" s="103"/>
      <c r="L124" s="103"/>
      <c r="M124" s="103"/>
      <c r="N124" s="103"/>
      <c r="O124" s="103"/>
      <c r="P124" s="103"/>
      <c r="Q124" s="103">
        <v>171</v>
      </c>
      <c r="R124" s="103"/>
      <c r="S124" s="52">
        <f>SUM(J124:R124)</f>
        <v>171</v>
      </c>
      <c r="U124" s="103"/>
      <c r="V124" s="103"/>
      <c r="W124" s="103"/>
      <c r="X124" s="103"/>
      <c r="Y124" s="103"/>
      <c r="Z124" s="86"/>
      <c r="AA124" s="86"/>
      <c r="AB124" s="86"/>
      <c r="AC124" s="52">
        <f t="shared" ref="AC124:AC125" si="45">SUM(U124:AB124)</f>
        <v>0</v>
      </c>
      <c r="AD124" s="210"/>
    </row>
    <row r="125" spans="1:30" s="190" customFormat="1" ht="19.5" customHeight="1" thickBot="1" x14ac:dyDescent="0.25">
      <c r="A125" s="202"/>
      <c r="B125" s="43"/>
      <c r="C125" s="202"/>
      <c r="D125" s="485"/>
      <c r="E125" s="195"/>
      <c r="F125" s="196"/>
      <c r="G125" s="196"/>
      <c r="H125" s="279"/>
      <c r="I125" s="122" t="s">
        <v>52</v>
      </c>
      <c r="J125" s="69"/>
      <c r="K125" s="69"/>
      <c r="L125" s="69"/>
      <c r="M125" s="69"/>
      <c r="N125" s="69"/>
      <c r="O125" s="69"/>
      <c r="P125" s="69"/>
      <c r="Q125" s="69">
        <f>ROUND(Q124/Q123,2)</f>
        <v>0.09</v>
      </c>
      <c r="R125" s="69"/>
      <c r="S125" s="69">
        <f>ROUND(S124/S123,2)</f>
        <v>0.04</v>
      </c>
      <c r="U125" s="68"/>
      <c r="V125" s="68"/>
      <c r="W125" s="68"/>
      <c r="X125" s="68"/>
      <c r="Y125" s="68"/>
      <c r="Z125" s="68"/>
      <c r="AA125" s="68"/>
      <c r="AB125" s="68"/>
      <c r="AC125" s="280">
        <f t="shared" si="45"/>
        <v>0</v>
      </c>
      <c r="AD125" s="281"/>
    </row>
    <row r="126" spans="1:30" s="50" customFormat="1" ht="37.5" customHeight="1" thickTop="1" thickBot="1" x14ac:dyDescent="0.25">
      <c r="A126" s="54"/>
      <c r="B126" s="162" t="s">
        <v>20</v>
      </c>
      <c r="C126" s="133"/>
      <c r="D126" s="486"/>
      <c r="E126" s="213"/>
      <c r="F126" s="214"/>
      <c r="G126" s="214"/>
      <c r="H126" s="222" t="s">
        <v>75</v>
      </c>
      <c r="I126" s="161" t="s">
        <v>49</v>
      </c>
      <c r="J126" s="100"/>
      <c r="K126" s="100"/>
      <c r="L126" s="100"/>
      <c r="M126" s="100"/>
      <c r="N126" s="100"/>
      <c r="O126" s="100"/>
      <c r="P126" s="100">
        <v>508</v>
      </c>
      <c r="Q126" s="100">
        <v>1016</v>
      </c>
      <c r="R126" s="285"/>
      <c r="S126" s="73">
        <f t="shared" si="43"/>
        <v>1524</v>
      </c>
      <c r="U126" s="84"/>
      <c r="V126" s="84"/>
      <c r="W126" s="84"/>
      <c r="X126" s="84"/>
      <c r="Y126" s="84"/>
      <c r="Z126" s="84"/>
      <c r="AA126" s="84"/>
      <c r="AB126" s="84"/>
      <c r="AC126" s="98">
        <f t="shared" si="41"/>
        <v>0</v>
      </c>
      <c r="AD126" s="74"/>
    </row>
    <row r="127" spans="1:30" s="50" customFormat="1" ht="37.5" customHeight="1" thickTop="1" thickBot="1" x14ac:dyDescent="0.25">
      <c r="A127" s="54"/>
      <c r="B127" s="162"/>
      <c r="C127" s="133"/>
      <c r="D127" s="486"/>
      <c r="E127" s="213"/>
      <c r="F127" s="214"/>
      <c r="G127" s="214"/>
      <c r="H127" s="222"/>
      <c r="I127" s="59" t="s">
        <v>50</v>
      </c>
      <c r="J127" s="100"/>
      <c r="K127" s="100"/>
      <c r="L127" s="100"/>
      <c r="M127" s="100"/>
      <c r="N127" s="100"/>
      <c r="O127" s="100"/>
      <c r="P127" s="100">
        <v>508</v>
      </c>
      <c r="Q127" s="100">
        <v>1016</v>
      </c>
      <c r="R127" s="285"/>
      <c r="S127" s="73">
        <f t="shared" si="43"/>
        <v>1524</v>
      </c>
      <c r="U127" s="84"/>
      <c r="V127" s="84"/>
      <c r="W127" s="84"/>
      <c r="X127" s="84"/>
      <c r="Y127" s="84"/>
      <c r="Z127" s="84"/>
      <c r="AA127" s="84"/>
      <c r="AB127" s="84"/>
      <c r="AC127" s="98">
        <f t="shared" si="41"/>
        <v>0</v>
      </c>
      <c r="AD127" s="74"/>
    </row>
    <row r="128" spans="1:30" s="190" customFormat="1" ht="19.5" customHeight="1" thickTop="1" x14ac:dyDescent="0.2">
      <c r="A128" s="193"/>
      <c r="B128" s="12"/>
      <c r="C128" s="193"/>
      <c r="D128" s="484"/>
      <c r="E128" s="199"/>
      <c r="H128" s="217"/>
      <c r="I128" s="34" t="s">
        <v>51</v>
      </c>
      <c r="J128" s="103"/>
      <c r="K128" s="103"/>
      <c r="L128" s="103"/>
      <c r="M128" s="103"/>
      <c r="N128" s="103"/>
      <c r="O128" s="103"/>
      <c r="P128" s="103"/>
      <c r="Q128" s="103"/>
      <c r="R128" s="103"/>
      <c r="S128" s="52">
        <f>SUM(J128:R128)</f>
        <v>0</v>
      </c>
      <c r="U128" s="103"/>
      <c r="V128" s="103"/>
      <c r="W128" s="103"/>
      <c r="X128" s="103"/>
      <c r="Y128" s="103"/>
      <c r="Z128" s="86"/>
      <c r="AA128" s="86"/>
      <c r="AB128" s="86"/>
      <c r="AC128" s="52">
        <f t="shared" si="41"/>
        <v>0</v>
      </c>
      <c r="AD128" s="210"/>
    </row>
    <row r="129" spans="1:30" s="190" customFormat="1" ht="19.5" customHeight="1" thickBot="1" x14ac:dyDescent="0.25">
      <c r="A129" s="202"/>
      <c r="B129" s="43"/>
      <c r="C129" s="202"/>
      <c r="D129" s="485"/>
      <c r="E129" s="195"/>
      <c r="F129" s="196"/>
      <c r="G129" s="196"/>
      <c r="H129" s="279"/>
      <c r="I129" s="122" t="s">
        <v>52</v>
      </c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U129" s="68"/>
      <c r="V129" s="68"/>
      <c r="W129" s="68"/>
      <c r="X129" s="68"/>
      <c r="Y129" s="68"/>
      <c r="Z129" s="68"/>
      <c r="AA129" s="68"/>
      <c r="AB129" s="68"/>
      <c r="AC129" s="280">
        <f t="shared" si="41"/>
        <v>0</v>
      </c>
      <c r="AD129" s="281"/>
    </row>
    <row r="130" spans="1:30" s="50" customFormat="1" ht="20.100000000000001" customHeight="1" thickTop="1" thickBot="1" x14ac:dyDescent="0.25">
      <c r="A130" s="62"/>
      <c r="B130" s="162" t="s">
        <v>16</v>
      </c>
      <c r="C130" s="157"/>
      <c r="D130" s="486"/>
      <c r="E130" s="158"/>
      <c r="F130" s="159"/>
      <c r="G130" s="159"/>
      <c r="H130" s="160" t="s">
        <v>71</v>
      </c>
      <c r="I130" s="161" t="s">
        <v>49</v>
      </c>
      <c r="J130" s="97"/>
      <c r="K130" s="97"/>
      <c r="L130" s="97"/>
      <c r="M130" s="97"/>
      <c r="N130" s="97"/>
      <c r="O130" s="97">
        <v>386224</v>
      </c>
      <c r="P130" s="97"/>
      <c r="Q130" s="97"/>
      <c r="R130" s="286"/>
      <c r="S130" s="61">
        <f t="shared" si="43"/>
        <v>386224</v>
      </c>
      <c r="U130" s="84"/>
      <c r="V130" s="84"/>
      <c r="W130" s="84"/>
      <c r="X130" s="84"/>
      <c r="Y130" s="84"/>
      <c r="Z130" s="84"/>
      <c r="AA130" s="84"/>
      <c r="AB130" s="84">
        <v>415670</v>
      </c>
      <c r="AC130" s="73">
        <f t="shared" si="41"/>
        <v>415670</v>
      </c>
      <c r="AD130" s="74"/>
    </row>
    <row r="131" spans="1:30" s="50" customFormat="1" ht="20.100000000000001" customHeight="1" thickTop="1" thickBot="1" x14ac:dyDescent="0.25">
      <c r="A131" s="54"/>
      <c r="B131" s="55"/>
      <c r="C131" s="54"/>
      <c r="D131" s="483"/>
      <c r="E131" s="57"/>
      <c r="H131" s="81"/>
      <c r="I131" s="59" t="s">
        <v>50</v>
      </c>
      <c r="J131" s="86"/>
      <c r="K131" s="86"/>
      <c r="L131" s="86"/>
      <c r="M131" s="86"/>
      <c r="N131" s="86"/>
      <c r="O131" s="86">
        <v>389824</v>
      </c>
      <c r="P131" s="86"/>
      <c r="Q131" s="86"/>
      <c r="R131" s="287"/>
      <c r="S131" s="73">
        <f>SUM(J131:R131)</f>
        <v>389824</v>
      </c>
      <c r="U131" s="87"/>
      <c r="V131" s="87"/>
      <c r="W131" s="87"/>
      <c r="X131" s="87"/>
      <c r="Y131" s="87"/>
      <c r="Z131" s="87"/>
      <c r="AA131" s="87"/>
      <c r="AB131" s="87">
        <v>416518</v>
      </c>
      <c r="AC131" s="61">
        <f t="shared" si="41"/>
        <v>416518</v>
      </c>
      <c r="AD131" s="76"/>
    </row>
    <row r="132" spans="1:30" s="50" customFormat="1" ht="20.100000000000001" customHeight="1" thickTop="1" thickBot="1" x14ac:dyDescent="0.25">
      <c r="A132" s="62"/>
      <c r="B132" s="12"/>
      <c r="C132" s="62"/>
      <c r="D132" s="484"/>
      <c r="E132" s="57"/>
      <c r="H132" s="81"/>
      <c r="I132" s="34" t="s">
        <v>51</v>
      </c>
      <c r="J132" s="103"/>
      <c r="K132" s="103"/>
      <c r="L132" s="103"/>
      <c r="M132" s="103"/>
      <c r="N132" s="103"/>
      <c r="O132" s="103"/>
      <c r="P132" s="103"/>
      <c r="Q132" s="103"/>
      <c r="R132" s="288"/>
      <c r="S132" s="73">
        <f>SUM(J132:R132)</f>
        <v>0</v>
      </c>
      <c r="U132" s="88"/>
      <c r="V132" s="88"/>
      <c r="W132" s="88"/>
      <c r="X132" s="88"/>
      <c r="Y132" s="88"/>
      <c r="Z132" s="87"/>
      <c r="AA132" s="87"/>
      <c r="AB132" s="87">
        <v>416518</v>
      </c>
      <c r="AC132" s="52">
        <f t="shared" si="41"/>
        <v>416518</v>
      </c>
      <c r="AD132" s="53"/>
    </row>
    <row r="133" spans="1:30" s="50" customFormat="1" ht="20.100000000000001" customHeight="1" thickTop="1" thickBot="1" x14ac:dyDescent="0.25">
      <c r="A133" s="42"/>
      <c r="B133" s="43"/>
      <c r="C133" s="42"/>
      <c r="D133" s="487"/>
      <c r="E133" s="93"/>
      <c r="F133" s="94"/>
      <c r="G133" s="94"/>
      <c r="H133" s="95"/>
      <c r="I133" s="67" t="s">
        <v>52</v>
      </c>
      <c r="J133" s="90"/>
      <c r="K133" s="90"/>
      <c r="L133" s="90"/>
      <c r="M133" s="90"/>
      <c r="N133" s="90"/>
      <c r="O133" s="90"/>
      <c r="P133" s="90"/>
      <c r="Q133" s="90"/>
      <c r="R133" s="69"/>
      <c r="S133" s="69">
        <f>ROUND(S132/S131,2)</f>
        <v>0</v>
      </c>
      <c r="T133" s="94"/>
      <c r="U133" s="69"/>
      <c r="V133" s="69"/>
      <c r="W133" s="69"/>
      <c r="X133" s="69"/>
      <c r="Y133" s="69"/>
      <c r="Z133" s="69"/>
      <c r="AA133" s="69"/>
      <c r="AB133" s="69">
        <f>ROUND(AB132/AB131,2)</f>
        <v>1</v>
      </c>
      <c r="AC133" s="69">
        <f>ROUND(AC132/AC131,2)</f>
        <v>1</v>
      </c>
      <c r="AD133" s="70"/>
    </row>
    <row r="134" spans="1:30" s="50" customFormat="1" ht="20.100000000000001" customHeight="1" thickTop="1" x14ac:dyDescent="0.2">
      <c r="A134" s="54"/>
      <c r="B134" s="55"/>
      <c r="C134" s="54"/>
      <c r="D134" s="483"/>
      <c r="E134" s="57"/>
      <c r="H134" s="85" t="s">
        <v>207</v>
      </c>
      <c r="I134" s="111" t="s">
        <v>49</v>
      </c>
      <c r="J134" s="86"/>
      <c r="K134" s="86"/>
      <c r="L134" s="86"/>
      <c r="M134" s="86"/>
      <c r="N134" s="86"/>
      <c r="O134" s="86"/>
      <c r="P134" s="86"/>
      <c r="Q134" s="86"/>
      <c r="R134" s="86"/>
      <c r="S134" s="61">
        <f>SUM(J134:R134)</f>
        <v>0</v>
      </c>
      <c r="U134" s="88"/>
      <c r="V134" s="88"/>
      <c r="W134" s="88"/>
      <c r="X134" s="51"/>
      <c r="Y134" s="88"/>
      <c r="Z134" s="87"/>
      <c r="AA134" s="87"/>
      <c r="AB134" s="87"/>
      <c r="AC134" s="52">
        <f t="shared" si="41"/>
        <v>0</v>
      </c>
      <c r="AD134" s="76"/>
    </row>
    <row r="135" spans="1:30" s="50" customFormat="1" ht="20.100000000000001" customHeight="1" x14ac:dyDescent="0.2">
      <c r="A135" s="62"/>
      <c r="B135" s="12"/>
      <c r="C135" s="62"/>
      <c r="D135" s="484"/>
      <c r="E135" s="57"/>
      <c r="H135" s="85"/>
      <c r="I135" s="34" t="s">
        <v>50</v>
      </c>
      <c r="J135" s="103"/>
      <c r="K135" s="103"/>
      <c r="L135" s="103"/>
      <c r="M135" s="103"/>
      <c r="N135" s="103"/>
      <c r="O135" s="103"/>
      <c r="P135" s="103">
        <v>7426</v>
      </c>
      <c r="Q135" s="103"/>
      <c r="R135" s="103"/>
      <c r="S135" s="52">
        <f>SUM(J135:R135)</f>
        <v>7426</v>
      </c>
      <c r="U135" s="88"/>
      <c r="V135" s="88">
        <v>7426</v>
      </c>
      <c r="W135" s="88"/>
      <c r="X135" s="51"/>
      <c r="Y135" s="88"/>
      <c r="Z135" s="87"/>
      <c r="AA135" s="87"/>
      <c r="AB135" s="87"/>
      <c r="AC135" s="52">
        <f t="shared" si="41"/>
        <v>7426</v>
      </c>
      <c r="AD135" s="53"/>
    </row>
    <row r="136" spans="1:30" s="50" customFormat="1" ht="20.100000000000001" customHeight="1" x14ac:dyDescent="0.2">
      <c r="A136" s="62"/>
      <c r="B136" s="12"/>
      <c r="C136" s="62"/>
      <c r="D136" s="484"/>
      <c r="E136" s="57"/>
      <c r="H136" s="85"/>
      <c r="I136" s="34" t="s">
        <v>51</v>
      </c>
      <c r="J136" s="103"/>
      <c r="K136" s="103"/>
      <c r="L136" s="103"/>
      <c r="M136" s="103"/>
      <c r="N136" s="103"/>
      <c r="O136" s="103"/>
      <c r="P136" s="103">
        <v>618</v>
      </c>
      <c r="Q136" s="103"/>
      <c r="R136" s="103"/>
      <c r="S136" s="52">
        <f>SUM(J136:R136)</f>
        <v>618</v>
      </c>
      <c r="U136" s="88"/>
      <c r="V136" s="88">
        <v>7757</v>
      </c>
      <c r="W136" s="88"/>
      <c r="X136" s="51"/>
      <c r="Y136" s="88"/>
      <c r="Z136" s="87"/>
      <c r="AA136" s="87"/>
      <c r="AB136" s="87"/>
      <c r="AC136" s="52">
        <f t="shared" si="41"/>
        <v>7757</v>
      </c>
      <c r="AD136" s="53"/>
    </row>
    <row r="137" spans="1:30" s="50" customFormat="1" ht="20.100000000000001" customHeight="1" thickBot="1" x14ac:dyDescent="0.25">
      <c r="A137" s="42"/>
      <c r="B137" s="43"/>
      <c r="C137" s="42"/>
      <c r="D137" s="485"/>
      <c r="E137" s="57"/>
      <c r="H137" s="85"/>
      <c r="I137" s="122" t="s">
        <v>52</v>
      </c>
      <c r="J137" s="90"/>
      <c r="K137" s="90"/>
      <c r="L137" s="90"/>
      <c r="M137" s="90"/>
      <c r="N137" s="90"/>
      <c r="O137" s="90"/>
      <c r="P137" s="69">
        <f>ROUND(P136/P135,2)</f>
        <v>0.08</v>
      </c>
      <c r="Q137" s="90"/>
      <c r="R137" s="90"/>
      <c r="S137" s="69">
        <f>ROUND(S136/S135,2)</f>
        <v>0.08</v>
      </c>
      <c r="T137" s="99"/>
      <c r="U137" s="69"/>
      <c r="V137" s="69">
        <f>ROUND(V136/V135,2)</f>
        <v>1.04</v>
      </c>
      <c r="W137" s="69"/>
      <c r="X137" s="69"/>
      <c r="Y137" s="69"/>
      <c r="Z137" s="69"/>
      <c r="AA137" s="69"/>
      <c r="AB137" s="69"/>
      <c r="AC137" s="69">
        <f>ROUND(AC136/AC135,2)</f>
        <v>1.04</v>
      </c>
      <c r="AD137" s="70"/>
    </row>
    <row r="138" spans="1:30" s="232" customFormat="1" ht="24.95" customHeight="1" thickTop="1" x14ac:dyDescent="0.2">
      <c r="A138" s="225"/>
      <c r="B138" s="225"/>
      <c r="C138" s="225"/>
      <c r="D138" s="492"/>
      <c r="E138" s="289"/>
      <c r="F138" s="290"/>
      <c r="G138" s="109" t="s">
        <v>53</v>
      </c>
      <c r="H138" s="291"/>
      <c r="I138" s="111" t="s">
        <v>49</v>
      </c>
      <c r="J138" s="112">
        <f>J102+J106+J110+J114+J118+J122+J126+J130+J134</f>
        <v>0</v>
      </c>
      <c r="K138" s="112">
        <f t="shared" ref="K138:S138" si="46">K102+K106+K110+K114+K118+K122+K126+K130+K134</f>
        <v>0</v>
      </c>
      <c r="L138" s="112">
        <f t="shared" si="46"/>
        <v>0</v>
      </c>
      <c r="M138" s="112">
        <f t="shared" si="46"/>
        <v>0</v>
      </c>
      <c r="N138" s="112">
        <f t="shared" si="46"/>
        <v>0</v>
      </c>
      <c r="O138" s="112">
        <f t="shared" si="46"/>
        <v>386224</v>
      </c>
      <c r="P138" s="112">
        <f t="shared" si="46"/>
        <v>10795</v>
      </c>
      <c r="Q138" s="112">
        <f t="shared" si="46"/>
        <v>25924</v>
      </c>
      <c r="R138" s="112">
        <f t="shared" si="46"/>
        <v>0</v>
      </c>
      <c r="S138" s="112">
        <f t="shared" si="46"/>
        <v>422943</v>
      </c>
      <c r="U138" s="112">
        <f>U102+U106+U110+U114+U118+U122+U126+U130+U134</f>
        <v>0</v>
      </c>
      <c r="V138" s="112">
        <f t="shared" ref="V138:AB138" si="47">V102+V106+V110+V114+V118+V122+V126+V130+V134</f>
        <v>0</v>
      </c>
      <c r="W138" s="112">
        <f t="shared" si="47"/>
        <v>0</v>
      </c>
      <c r="X138" s="112">
        <f t="shared" si="47"/>
        <v>0</v>
      </c>
      <c r="Y138" s="112">
        <f t="shared" si="47"/>
        <v>0</v>
      </c>
      <c r="Z138" s="112">
        <f t="shared" si="47"/>
        <v>0</v>
      </c>
      <c r="AA138" s="112">
        <f t="shared" si="47"/>
        <v>0</v>
      </c>
      <c r="AB138" s="112">
        <f t="shared" si="47"/>
        <v>415670</v>
      </c>
      <c r="AC138" s="112">
        <f>AC102+AC106+AC110+AC114+AC118+AC122+AC126+AC130+AC134</f>
        <v>415670</v>
      </c>
      <c r="AD138" s="292" t="e">
        <f>AD102+AD106+#REF!+AD114+AD118+AD122+AD130</f>
        <v>#REF!</v>
      </c>
    </row>
    <row r="139" spans="1:30" s="232" customFormat="1" ht="24.95" customHeight="1" x14ac:dyDescent="0.2">
      <c r="A139" s="234"/>
      <c r="B139" s="234"/>
      <c r="C139" s="234"/>
      <c r="D139" s="493"/>
      <c r="E139" s="235"/>
      <c r="F139" s="236"/>
      <c r="G139" s="118"/>
      <c r="H139" s="237"/>
      <c r="I139" s="80" t="s">
        <v>50</v>
      </c>
      <c r="J139" s="112">
        <f>J103+J107+J111+J115+J119+J123+J127+J131+J135</f>
        <v>0</v>
      </c>
      <c r="K139" s="112">
        <f t="shared" ref="K139:R139" si="48">K103+K107+K111+K115+K119+K123+K127+K131+K135</f>
        <v>0</v>
      </c>
      <c r="L139" s="112">
        <f t="shared" si="48"/>
        <v>30</v>
      </c>
      <c r="M139" s="112">
        <f t="shared" si="48"/>
        <v>0</v>
      </c>
      <c r="N139" s="112">
        <f t="shared" si="48"/>
        <v>0</v>
      </c>
      <c r="O139" s="112">
        <f t="shared" si="48"/>
        <v>389824</v>
      </c>
      <c r="P139" s="112">
        <f t="shared" si="48"/>
        <v>18221</v>
      </c>
      <c r="Q139" s="112">
        <f t="shared" si="48"/>
        <v>34324</v>
      </c>
      <c r="R139" s="112">
        <f t="shared" si="48"/>
        <v>0</v>
      </c>
      <c r="S139" s="112">
        <f t="shared" ref="S139" si="49">S103+S107+S111+S115+S119+S123+S127+S131+S135</f>
        <v>442399</v>
      </c>
      <c r="U139" s="112">
        <f t="shared" ref="U139:AC140" si="50">U103+U107+U111+U115+U119+U123+U127+U131+U135</f>
        <v>0</v>
      </c>
      <c r="V139" s="112">
        <f t="shared" si="50"/>
        <v>22729</v>
      </c>
      <c r="W139" s="112">
        <f t="shared" si="50"/>
        <v>0</v>
      </c>
      <c r="X139" s="112">
        <f t="shared" si="50"/>
        <v>0</v>
      </c>
      <c r="Y139" s="112">
        <f t="shared" si="50"/>
        <v>0</v>
      </c>
      <c r="Z139" s="112">
        <f t="shared" si="50"/>
        <v>0</v>
      </c>
      <c r="AA139" s="112">
        <f t="shared" si="50"/>
        <v>0</v>
      </c>
      <c r="AB139" s="112">
        <f t="shared" si="50"/>
        <v>416518</v>
      </c>
      <c r="AC139" s="112">
        <f t="shared" si="50"/>
        <v>439247</v>
      </c>
      <c r="AD139" s="102"/>
    </row>
    <row r="140" spans="1:30" s="232" customFormat="1" ht="24.95" customHeight="1" x14ac:dyDescent="0.2">
      <c r="A140" s="234"/>
      <c r="B140" s="234"/>
      <c r="C140" s="234"/>
      <c r="D140" s="493"/>
      <c r="E140" s="235"/>
      <c r="F140" s="236"/>
      <c r="G140" s="118"/>
      <c r="H140" s="237"/>
      <c r="I140" s="80" t="s">
        <v>51</v>
      </c>
      <c r="J140" s="112">
        <f>J104+J108+J112+J116+J120+J124+J128+J132+J136</f>
        <v>0</v>
      </c>
      <c r="K140" s="112">
        <f t="shared" ref="K140:R140" si="51">K104+K108+K112+K116+K120+K124+K128+K132+K136</f>
        <v>0</v>
      </c>
      <c r="L140" s="112">
        <f t="shared" si="51"/>
        <v>30</v>
      </c>
      <c r="M140" s="112">
        <f t="shared" si="51"/>
        <v>0</v>
      </c>
      <c r="N140" s="112">
        <f t="shared" si="51"/>
        <v>0</v>
      </c>
      <c r="O140" s="112">
        <f t="shared" si="51"/>
        <v>0</v>
      </c>
      <c r="P140" s="112">
        <f t="shared" si="51"/>
        <v>4233</v>
      </c>
      <c r="Q140" s="112">
        <f t="shared" si="51"/>
        <v>15201</v>
      </c>
      <c r="R140" s="112">
        <f t="shared" si="51"/>
        <v>0</v>
      </c>
      <c r="S140" s="112">
        <f>S104+S108+S112+S116+S120+S124+S128+S132+S136</f>
        <v>19464</v>
      </c>
      <c r="U140" s="112">
        <f t="shared" si="50"/>
        <v>0</v>
      </c>
      <c r="V140" s="112">
        <f t="shared" si="50"/>
        <v>23060</v>
      </c>
      <c r="W140" s="112">
        <f t="shared" si="50"/>
        <v>0</v>
      </c>
      <c r="X140" s="112">
        <f t="shared" si="50"/>
        <v>0</v>
      </c>
      <c r="Y140" s="112">
        <f t="shared" si="50"/>
        <v>0</v>
      </c>
      <c r="Z140" s="112">
        <f t="shared" si="50"/>
        <v>0</v>
      </c>
      <c r="AA140" s="112">
        <f t="shared" si="50"/>
        <v>0</v>
      </c>
      <c r="AB140" s="112">
        <f t="shared" si="50"/>
        <v>416518</v>
      </c>
      <c r="AC140" s="112">
        <f t="shared" si="50"/>
        <v>439578</v>
      </c>
      <c r="AD140" s="102"/>
    </row>
    <row r="141" spans="1:30" s="232" customFormat="1" ht="24.95" customHeight="1" thickBot="1" x14ac:dyDescent="0.25">
      <c r="A141" s="238"/>
      <c r="B141" s="238"/>
      <c r="C141" s="238"/>
      <c r="D141" s="494"/>
      <c r="E141" s="235"/>
      <c r="F141" s="236"/>
      <c r="G141" s="118"/>
      <c r="H141" s="237"/>
      <c r="I141" s="89" t="s">
        <v>52</v>
      </c>
      <c r="J141" s="69"/>
      <c r="K141" s="69"/>
      <c r="L141" s="69">
        <f>ROUND(L140/L139,2)</f>
        <v>1</v>
      </c>
      <c r="M141" s="69"/>
      <c r="N141" s="69"/>
      <c r="O141" s="69"/>
      <c r="P141" s="69">
        <f>ROUND(P140/P139,2)</f>
        <v>0.23</v>
      </c>
      <c r="Q141" s="69">
        <f>ROUND(Q140/Q139,2)</f>
        <v>0.44</v>
      </c>
      <c r="R141" s="69"/>
      <c r="S141" s="69">
        <f>ROUND(S140/S139,2)</f>
        <v>0.04</v>
      </c>
      <c r="U141" s="69"/>
      <c r="V141" s="69">
        <f t="shared" ref="V141:AB141" si="52">ROUND(V140/V139,2)</f>
        <v>1.01</v>
      </c>
      <c r="W141" s="69"/>
      <c r="X141" s="69"/>
      <c r="Y141" s="69"/>
      <c r="Z141" s="69"/>
      <c r="AA141" s="69"/>
      <c r="AB141" s="69">
        <f t="shared" si="52"/>
        <v>1</v>
      </c>
      <c r="AC141" s="69">
        <f>ROUND(AC140/AC139,2)</f>
        <v>1</v>
      </c>
      <c r="AD141" s="104"/>
    </row>
    <row r="142" spans="1:30" ht="24.95" customHeight="1" thickTop="1" x14ac:dyDescent="0.2">
      <c r="A142" s="54"/>
      <c r="B142" s="54"/>
      <c r="C142" s="54"/>
      <c r="D142" s="483"/>
      <c r="E142" s="293"/>
      <c r="F142" s="273" t="s">
        <v>84</v>
      </c>
      <c r="G142" s="273"/>
      <c r="H142" s="294"/>
      <c r="I142" s="111" t="s">
        <v>49</v>
      </c>
      <c r="J142" s="295">
        <f>J138</f>
        <v>0</v>
      </c>
      <c r="K142" s="295">
        <f t="shared" ref="K142:R142" si="53">K138</f>
        <v>0</v>
      </c>
      <c r="L142" s="295">
        <f t="shared" si="53"/>
        <v>0</v>
      </c>
      <c r="M142" s="295">
        <f t="shared" si="53"/>
        <v>0</v>
      </c>
      <c r="N142" s="295">
        <f t="shared" si="53"/>
        <v>0</v>
      </c>
      <c r="O142" s="295">
        <f t="shared" si="53"/>
        <v>386224</v>
      </c>
      <c r="P142" s="295">
        <f t="shared" si="53"/>
        <v>10795</v>
      </c>
      <c r="Q142" s="295">
        <f t="shared" si="53"/>
        <v>25924</v>
      </c>
      <c r="R142" s="295">
        <f t="shared" si="53"/>
        <v>0</v>
      </c>
      <c r="S142" s="295">
        <f>SUM(J142:R142)</f>
        <v>422943</v>
      </c>
      <c r="U142" s="295">
        <f t="shared" ref="U142:AB144" si="54">U138</f>
        <v>0</v>
      </c>
      <c r="V142" s="295">
        <f t="shared" si="54"/>
        <v>0</v>
      </c>
      <c r="W142" s="295">
        <f t="shared" si="54"/>
        <v>0</v>
      </c>
      <c r="X142" s="295">
        <f t="shared" si="54"/>
        <v>0</v>
      </c>
      <c r="Y142" s="295">
        <f t="shared" si="54"/>
        <v>0</v>
      </c>
      <c r="Z142" s="295">
        <f t="shared" si="54"/>
        <v>0</v>
      </c>
      <c r="AA142" s="295">
        <f t="shared" si="54"/>
        <v>0</v>
      </c>
      <c r="AB142" s="295">
        <f t="shared" si="54"/>
        <v>415670</v>
      </c>
      <c r="AC142" s="295">
        <f>AC138</f>
        <v>415670</v>
      </c>
      <c r="AD142" s="296" t="e">
        <f>AD138</f>
        <v>#REF!</v>
      </c>
    </row>
    <row r="143" spans="1:30" ht="24.95" customHeight="1" x14ac:dyDescent="0.2">
      <c r="A143" s="62"/>
      <c r="B143" s="62"/>
      <c r="C143" s="62"/>
      <c r="D143" s="484"/>
      <c r="E143" s="293"/>
      <c r="F143" s="273"/>
      <c r="G143" s="273"/>
      <c r="H143" s="294"/>
      <c r="I143" s="80" t="s">
        <v>50</v>
      </c>
      <c r="J143" s="295">
        <f t="shared" ref="J143:R144" si="55">J139</f>
        <v>0</v>
      </c>
      <c r="K143" s="295">
        <f t="shared" si="55"/>
        <v>0</v>
      </c>
      <c r="L143" s="295">
        <f t="shared" si="55"/>
        <v>30</v>
      </c>
      <c r="M143" s="295">
        <f t="shared" si="55"/>
        <v>0</v>
      </c>
      <c r="N143" s="295">
        <f t="shared" si="55"/>
        <v>0</v>
      </c>
      <c r="O143" s="295">
        <f t="shared" si="55"/>
        <v>389824</v>
      </c>
      <c r="P143" s="295">
        <f t="shared" si="55"/>
        <v>18221</v>
      </c>
      <c r="Q143" s="295">
        <f t="shared" si="55"/>
        <v>34324</v>
      </c>
      <c r="R143" s="295">
        <f t="shared" si="55"/>
        <v>0</v>
      </c>
      <c r="S143" s="295">
        <f>SUM(J143:R143)</f>
        <v>442399</v>
      </c>
      <c r="U143" s="295">
        <f t="shared" si="54"/>
        <v>0</v>
      </c>
      <c r="V143" s="295">
        <f t="shared" si="54"/>
        <v>22729</v>
      </c>
      <c r="W143" s="295">
        <f t="shared" si="54"/>
        <v>0</v>
      </c>
      <c r="X143" s="295">
        <f t="shared" si="54"/>
        <v>0</v>
      </c>
      <c r="Y143" s="295">
        <f t="shared" si="54"/>
        <v>0</v>
      </c>
      <c r="Z143" s="295">
        <f t="shared" si="54"/>
        <v>0</v>
      </c>
      <c r="AA143" s="295">
        <f t="shared" si="54"/>
        <v>0</v>
      </c>
      <c r="AB143" s="295">
        <f t="shared" si="54"/>
        <v>416518</v>
      </c>
      <c r="AC143" s="295">
        <f>AC139</f>
        <v>439247</v>
      </c>
      <c r="AD143" s="102"/>
    </row>
    <row r="144" spans="1:30" ht="24.95" customHeight="1" x14ac:dyDescent="0.2">
      <c r="A144" s="62"/>
      <c r="B144" s="62"/>
      <c r="C144" s="62"/>
      <c r="D144" s="484"/>
      <c r="E144" s="297"/>
      <c r="F144" s="298"/>
      <c r="G144" s="298"/>
      <c r="H144" s="299"/>
      <c r="I144" s="80" t="s">
        <v>51</v>
      </c>
      <c r="J144" s="295">
        <f t="shared" si="55"/>
        <v>0</v>
      </c>
      <c r="K144" s="295">
        <f t="shared" si="55"/>
        <v>0</v>
      </c>
      <c r="L144" s="295">
        <f t="shared" si="55"/>
        <v>30</v>
      </c>
      <c r="M144" s="295">
        <f t="shared" si="55"/>
        <v>0</v>
      </c>
      <c r="N144" s="295">
        <f t="shared" si="55"/>
        <v>0</v>
      </c>
      <c r="O144" s="295">
        <f t="shared" si="55"/>
        <v>0</v>
      </c>
      <c r="P144" s="295">
        <f>P140</f>
        <v>4233</v>
      </c>
      <c r="Q144" s="295">
        <f t="shared" si="55"/>
        <v>15201</v>
      </c>
      <c r="R144" s="295">
        <f t="shared" si="55"/>
        <v>0</v>
      </c>
      <c r="S144" s="295">
        <f>SUM(J144:R144)</f>
        <v>19464</v>
      </c>
      <c r="U144" s="295">
        <f t="shared" si="54"/>
        <v>0</v>
      </c>
      <c r="V144" s="295">
        <f t="shared" si="54"/>
        <v>23060</v>
      </c>
      <c r="W144" s="295">
        <f t="shared" si="54"/>
        <v>0</v>
      </c>
      <c r="X144" s="295">
        <f t="shared" si="54"/>
        <v>0</v>
      </c>
      <c r="Y144" s="295">
        <f t="shared" si="54"/>
        <v>0</v>
      </c>
      <c r="Z144" s="295">
        <f t="shared" si="54"/>
        <v>0</v>
      </c>
      <c r="AA144" s="295">
        <f t="shared" si="54"/>
        <v>0</v>
      </c>
      <c r="AB144" s="295">
        <f t="shared" si="54"/>
        <v>416518</v>
      </c>
      <c r="AC144" s="295">
        <f>AC140</f>
        <v>439578</v>
      </c>
      <c r="AD144" s="102"/>
    </row>
    <row r="145" spans="1:30" ht="24.95" customHeight="1" thickBot="1" x14ac:dyDescent="0.25">
      <c r="A145" s="42"/>
      <c r="B145" s="42"/>
      <c r="C145" s="42"/>
      <c r="D145" s="487"/>
      <c r="E145" s="300"/>
      <c r="F145" s="301"/>
      <c r="G145" s="301"/>
      <c r="H145" s="302"/>
      <c r="I145" s="122" t="s">
        <v>52</v>
      </c>
      <c r="J145" s="69"/>
      <c r="K145" s="69"/>
      <c r="L145" s="69">
        <f>ROUND(L144/L143,2)</f>
        <v>1</v>
      </c>
      <c r="M145" s="69"/>
      <c r="N145" s="69"/>
      <c r="O145" s="69"/>
      <c r="P145" s="69">
        <f>ROUND(P144/P143,2)</f>
        <v>0.23</v>
      </c>
      <c r="Q145" s="69">
        <f>ROUND(Q144/Q143,2)</f>
        <v>0.44</v>
      </c>
      <c r="R145" s="69"/>
      <c r="S145" s="69">
        <f>ROUND(S144/S143,2)</f>
        <v>0.04</v>
      </c>
      <c r="U145" s="69"/>
      <c r="V145" s="69">
        <f t="shared" ref="V145:AB145" si="56">ROUND(V144/V143,2)</f>
        <v>1.01</v>
      </c>
      <c r="W145" s="69"/>
      <c r="X145" s="69"/>
      <c r="Y145" s="69"/>
      <c r="Z145" s="69"/>
      <c r="AA145" s="69"/>
      <c r="AB145" s="69">
        <f t="shared" si="56"/>
        <v>1</v>
      </c>
      <c r="AC145" s="69">
        <f>ROUND(AC144/AC143,2)</f>
        <v>1</v>
      </c>
      <c r="AD145" s="104"/>
    </row>
    <row r="146" spans="1:30" s="50" customFormat="1" ht="20.100000000000001" customHeight="1" thickTop="1" x14ac:dyDescent="0.2">
      <c r="A146" s="54"/>
      <c r="B146" s="480"/>
      <c r="C146" s="54"/>
      <c r="D146" s="483"/>
      <c r="E146" s="57"/>
      <c r="H146" s="85"/>
      <c r="I146" s="111" t="s">
        <v>49</v>
      </c>
      <c r="J146" s="145">
        <f>J95+J142</f>
        <v>12483</v>
      </c>
      <c r="K146" s="145">
        <f t="shared" ref="K146:R146" si="57">K95+K142</f>
        <v>2494</v>
      </c>
      <c r="L146" s="145">
        <f t="shared" si="57"/>
        <v>16430</v>
      </c>
      <c r="M146" s="145">
        <f t="shared" si="57"/>
        <v>3194</v>
      </c>
      <c r="N146" s="145">
        <f t="shared" si="57"/>
        <v>1905</v>
      </c>
      <c r="O146" s="145">
        <f t="shared" si="57"/>
        <v>389235</v>
      </c>
      <c r="P146" s="145">
        <f t="shared" si="57"/>
        <v>10795</v>
      </c>
      <c r="Q146" s="145">
        <f t="shared" si="57"/>
        <v>25924</v>
      </c>
      <c r="R146" s="145">
        <f t="shared" si="57"/>
        <v>0</v>
      </c>
      <c r="S146" s="61">
        <f>SUM(J146:R146)</f>
        <v>462460</v>
      </c>
      <c r="U146" s="145">
        <f>U95+U142</f>
        <v>18546</v>
      </c>
      <c r="V146" s="145">
        <f t="shared" ref="V146:AB146" si="58">V95+V142</f>
        <v>0</v>
      </c>
      <c r="W146" s="145">
        <f t="shared" si="58"/>
        <v>7284</v>
      </c>
      <c r="X146" s="145">
        <f t="shared" si="58"/>
        <v>15743</v>
      </c>
      <c r="Y146" s="145">
        <f t="shared" si="58"/>
        <v>0</v>
      </c>
      <c r="Z146" s="145">
        <f t="shared" si="58"/>
        <v>2206</v>
      </c>
      <c r="AA146" s="145">
        <f t="shared" si="58"/>
        <v>0</v>
      </c>
      <c r="AB146" s="145">
        <f t="shared" si="58"/>
        <v>418681</v>
      </c>
      <c r="AC146" s="52">
        <f t="shared" ref="AC146:AC148" si="59">SUM(U146:AB146)</f>
        <v>462460</v>
      </c>
      <c r="AD146" s="76"/>
    </row>
    <row r="147" spans="1:30" ht="24.75" customHeight="1" x14ac:dyDescent="0.2">
      <c r="A147" s="144"/>
      <c r="B147" s="144"/>
      <c r="C147" s="144"/>
      <c r="D147" s="500"/>
      <c r="E147" s="541" t="s">
        <v>206</v>
      </c>
      <c r="F147" s="542"/>
      <c r="G147" s="542"/>
      <c r="H147" s="543"/>
      <c r="I147" s="80" t="s">
        <v>50</v>
      </c>
      <c r="J147" s="145">
        <f>J96+J143</f>
        <v>14477</v>
      </c>
      <c r="K147" s="145">
        <f t="shared" ref="K147:R148" si="60">K96+K143</f>
        <v>2720</v>
      </c>
      <c r="L147" s="145">
        <f t="shared" si="60"/>
        <v>20669</v>
      </c>
      <c r="M147" s="145">
        <f t="shared" si="60"/>
        <v>3271</v>
      </c>
      <c r="N147" s="145">
        <f t="shared" si="60"/>
        <v>2559</v>
      </c>
      <c r="O147" s="145">
        <f t="shared" si="60"/>
        <v>392163</v>
      </c>
      <c r="P147" s="145">
        <f t="shared" si="60"/>
        <v>18221</v>
      </c>
      <c r="Q147" s="145">
        <f t="shared" si="60"/>
        <v>34324</v>
      </c>
      <c r="R147" s="145">
        <f t="shared" si="60"/>
        <v>699</v>
      </c>
      <c r="S147" s="145">
        <f>SUM(J147:R147)</f>
        <v>489103</v>
      </c>
      <c r="U147" s="145">
        <f>U96+U143</f>
        <v>26327</v>
      </c>
      <c r="V147" s="145">
        <f t="shared" ref="V147:AB147" si="61">V96+V143</f>
        <v>22783</v>
      </c>
      <c r="W147" s="145">
        <f t="shared" si="61"/>
        <v>7584</v>
      </c>
      <c r="X147" s="145">
        <f t="shared" si="61"/>
        <v>16127</v>
      </c>
      <c r="Y147" s="145">
        <f t="shared" si="61"/>
        <v>0</v>
      </c>
      <c r="Z147" s="145">
        <f t="shared" si="61"/>
        <v>2266</v>
      </c>
      <c r="AA147" s="145">
        <f t="shared" si="61"/>
        <v>0</v>
      </c>
      <c r="AB147" s="145">
        <f t="shared" si="61"/>
        <v>417615</v>
      </c>
      <c r="AC147" s="52">
        <f t="shared" si="59"/>
        <v>492702</v>
      </c>
      <c r="AD147" s="145"/>
    </row>
    <row r="148" spans="1:30" ht="24.75" customHeight="1" x14ac:dyDescent="0.2">
      <c r="A148" s="144"/>
      <c r="B148" s="144"/>
      <c r="C148" s="144"/>
      <c r="D148" s="500"/>
      <c r="E148" s="141"/>
      <c r="F148" s="19"/>
      <c r="H148" s="142"/>
      <c r="I148" s="80" t="s">
        <v>51</v>
      </c>
      <c r="J148" s="145">
        <f>J97+J144</f>
        <v>13801</v>
      </c>
      <c r="K148" s="145">
        <f t="shared" si="60"/>
        <v>2442</v>
      </c>
      <c r="L148" s="145">
        <f t="shared" si="60"/>
        <v>18230</v>
      </c>
      <c r="M148" s="145">
        <f t="shared" si="60"/>
        <v>3270</v>
      </c>
      <c r="N148" s="145">
        <f t="shared" si="60"/>
        <v>2482</v>
      </c>
      <c r="O148" s="145">
        <f t="shared" si="60"/>
        <v>0</v>
      </c>
      <c r="P148" s="145">
        <f t="shared" si="60"/>
        <v>4233</v>
      </c>
      <c r="Q148" s="145">
        <f t="shared" si="60"/>
        <v>15201</v>
      </c>
      <c r="R148" s="145">
        <f t="shared" si="60"/>
        <v>699</v>
      </c>
      <c r="S148" s="145">
        <f>SUM(J148:R148)</f>
        <v>60358</v>
      </c>
      <c r="U148" s="145">
        <f>U97+U144</f>
        <v>26327</v>
      </c>
      <c r="V148" s="145">
        <f t="shared" ref="V148:AA148" si="62">V97+V144</f>
        <v>23114</v>
      </c>
      <c r="W148" s="145">
        <f t="shared" si="62"/>
        <v>5900</v>
      </c>
      <c r="X148" s="145">
        <f t="shared" si="62"/>
        <v>16038</v>
      </c>
      <c r="Y148" s="145">
        <f t="shared" si="62"/>
        <v>0</v>
      </c>
      <c r="Z148" s="145">
        <f t="shared" si="62"/>
        <v>2138</v>
      </c>
      <c r="AA148" s="145">
        <f t="shared" si="62"/>
        <v>0</v>
      </c>
      <c r="AB148" s="145">
        <f>AB97+AB144</f>
        <v>417615</v>
      </c>
      <c r="AC148" s="52">
        <f t="shared" si="59"/>
        <v>491132</v>
      </c>
      <c r="AD148" s="145"/>
    </row>
    <row r="149" spans="1:30" ht="24.75" customHeight="1" thickBot="1" x14ac:dyDescent="0.25">
      <c r="A149" s="147"/>
      <c r="B149" s="147"/>
      <c r="C149" s="147"/>
      <c r="D149" s="501"/>
      <c r="E149" s="149"/>
      <c r="F149" s="150"/>
      <c r="G149" s="151"/>
      <c r="H149" s="152"/>
      <c r="I149" s="89" t="s">
        <v>52</v>
      </c>
      <c r="J149" s="69">
        <f>ROUND(J148/J147,2)</f>
        <v>0.95</v>
      </c>
      <c r="K149" s="69">
        <f>ROUND(K148/K147,2)</f>
        <v>0.9</v>
      </c>
      <c r="L149" s="69">
        <f>ROUND(L148/L147,2)</f>
        <v>0.88</v>
      </c>
      <c r="M149" s="69">
        <f>ROUND(M148/M147,2)</f>
        <v>1</v>
      </c>
      <c r="N149" s="69">
        <f>ROUND(N148/N147,2)</f>
        <v>0.97</v>
      </c>
      <c r="O149" s="69"/>
      <c r="P149" s="69">
        <f>ROUND(P148/P147,2)</f>
        <v>0.23</v>
      </c>
      <c r="Q149" s="69">
        <f>ROUND(Q148/Q147,2)</f>
        <v>0.44</v>
      </c>
      <c r="R149" s="69">
        <f>ROUND(R148/R147,2)</f>
        <v>1</v>
      </c>
      <c r="S149" s="69">
        <f>ROUND(S148/S147,2)</f>
        <v>0.12</v>
      </c>
      <c r="U149" s="69">
        <f>ROUND(U148/U147,2)</f>
        <v>1</v>
      </c>
      <c r="V149" s="69">
        <f t="shared" ref="V149:AC149" si="63">ROUND(V148/V147,2)</f>
        <v>1.01</v>
      </c>
      <c r="W149" s="69">
        <f t="shared" si="63"/>
        <v>0.78</v>
      </c>
      <c r="X149" s="69">
        <f t="shared" si="63"/>
        <v>0.99</v>
      </c>
      <c r="Y149" s="69"/>
      <c r="Z149" s="69">
        <f t="shared" si="63"/>
        <v>0.94</v>
      </c>
      <c r="AA149" s="69"/>
      <c r="AB149" s="69">
        <f>ROUND(AB148/AB147,2)</f>
        <v>1</v>
      </c>
      <c r="AC149" s="69">
        <f t="shared" si="63"/>
        <v>1</v>
      </c>
      <c r="AD149" s="153"/>
    </row>
    <row r="150" spans="1:30" ht="22.5" customHeight="1" thickTop="1" x14ac:dyDescent="0.2">
      <c r="D150" s="502"/>
      <c r="F150" s="19"/>
      <c r="H150" s="20"/>
      <c r="I150" s="20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1:30" s="29" customFormat="1" ht="30.75" customHeight="1" x14ac:dyDescent="0.2">
      <c r="A151" s="22" t="s">
        <v>8</v>
      </c>
      <c r="B151" s="23"/>
      <c r="C151" s="23"/>
      <c r="D151" s="503"/>
      <c r="E151" s="24" t="s">
        <v>91</v>
      </c>
      <c r="F151" s="25"/>
      <c r="G151" s="25"/>
      <c r="H151" s="26"/>
      <c r="I151" s="26"/>
      <c r="J151" s="27"/>
      <c r="K151" s="27"/>
      <c r="L151" s="27"/>
      <c r="M151" s="27"/>
      <c r="N151" s="27"/>
      <c r="O151" s="27"/>
      <c r="P151" s="27"/>
      <c r="Q151" s="27"/>
      <c r="R151" s="27"/>
      <c r="S151" s="28"/>
      <c r="U151" s="30"/>
      <c r="V151" s="27"/>
      <c r="W151" s="27"/>
      <c r="X151" s="27"/>
      <c r="Y151" s="27"/>
      <c r="Z151" s="27"/>
      <c r="AA151" s="27"/>
      <c r="AB151" s="27"/>
      <c r="AC151" s="31"/>
      <c r="AD151" s="32"/>
    </row>
    <row r="152" spans="1:30" s="138" customFormat="1" ht="24.95" hidden="1" customHeight="1" x14ac:dyDescent="0.2">
      <c r="A152" s="133"/>
      <c r="B152" s="133"/>
      <c r="C152" s="133"/>
      <c r="D152" s="488"/>
      <c r="E152" s="303" t="s">
        <v>85</v>
      </c>
      <c r="F152" s="304"/>
      <c r="G152" s="304"/>
      <c r="H152" s="305"/>
      <c r="I152" s="203" t="s">
        <v>51</v>
      </c>
      <c r="J152" s="134"/>
      <c r="K152" s="135"/>
      <c r="L152" s="135"/>
      <c r="M152" s="135"/>
      <c r="N152" s="135"/>
      <c r="O152" s="135"/>
      <c r="P152" s="135"/>
      <c r="Q152" s="135"/>
      <c r="R152" s="135"/>
      <c r="S152" s="136">
        <v>0</v>
      </c>
      <c r="T152" s="137"/>
      <c r="U152" s="347"/>
      <c r="V152" s="348"/>
      <c r="W152" s="348"/>
      <c r="X152" s="348"/>
      <c r="Y152" s="348"/>
      <c r="Z152" s="348"/>
      <c r="AA152" s="348"/>
      <c r="AB152" s="348"/>
      <c r="AC152" s="349">
        <v>0</v>
      </c>
      <c r="AD152" s="306"/>
    </row>
    <row r="153" spans="1:30" ht="36.75" customHeight="1" x14ac:dyDescent="0.2">
      <c r="A153" s="54"/>
      <c r="B153" s="54"/>
      <c r="C153" s="34" t="s">
        <v>7</v>
      </c>
      <c r="D153" s="483"/>
      <c r="E153" s="123"/>
      <c r="F153" s="36" t="s">
        <v>54</v>
      </c>
      <c r="G153" s="36"/>
      <c r="H153" s="124"/>
      <c r="I153" s="350" t="s">
        <v>49</v>
      </c>
      <c r="J153" s="125"/>
      <c r="K153" s="125"/>
      <c r="L153" s="125"/>
      <c r="M153" s="125">
        <f>'[1]2.kiadás-bevétel hivatal'!M32</f>
        <v>0</v>
      </c>
      <c r="N153" s="125">
        <f>'[1]2.kiadás-bevétel hivatal'!N32</f>
        <v>0</v>
      </c>
      <c r="O153" s="125">
        <f>'[1]2.kiadás-bevétel hivatal'!O32</f>
        <v>0</v>
      </c>
      <c r="P153" s="125">
        <f>'[1]2.kiadás-bevétel hivatal'!P32</f>
        <v>0</v>
      </c>
      <c r="Q153" s="125">
        <f>'[1]2.kiadás-bevétel hivatal'!Q32</f>
        <v>0</v>
      </c>
      <c r="R153" s="125">
        <f>'[1]2.kiadás-bevétel hivatal'!R32</f>
        <v>0</v>
      </c>
      <c r="S153" s="125">
        <f>SUM(J153:R153)</f>
        <v>0</v>
      </c>
      <c r="U153" s="125">
        <f>'[1]2.kiadás-bevétel hivatal'!U32</f>
        <v>0</v>
      </c>
      <c r="V153" s="125">
        <f>'[1]2.kiadás-bevétel hivatal'!V32</f>
        <v>0</v>
      </c>
      <c r="W153" s="125">
        <f>'[1]2.kiadás-bevétel hivatal'!W32</f>
        <v>0</v>
      </c>
      <c r="X153" s="125">
        <f>'[1]2.kiadás-bevétel hivatal'!X32</f>
        <v>0</v>
      </c>
      <c r="Y153" s="125">
        <f>'[1]2.kiadás-bevétel hivatal'!Y32</f>
        <v>0</v>
      </c>
      <c r="Z153" s="125">
        <f>'[1]2.kiadás-bevétel hivatal'!Z32</f>
        <v>0</v>
      </c>
      <c r="AA153" s="125">
        <f>'[1]2.kiadás-bevétel hivatal'!AA32</f>
        <v>0</v>
      </c>
      <c r="AB153" s="125">
        <f>'[1]2.kiadás-bevétel hivatal'!AB32*0</f>
        <v>0</v>
      </c>
      <c r="AC153" s="125">
        <f>SUM(U153:AB153)</f>
        <v>0</v>
      </c>
      <c r="AD153" s="125">
        <v>3</v>
      </c>
    </row>
    <row r="154" spans="1:30" ht="24.75" customHeight="1" x14ac:dyDescent="0.2">
      <c r="A154" s="62"/>
      <c r="B154" s="62"/>
      <c r="C154" s="62"/>
      <c r="D154" s="484"/>
      <c r="E154" s="127"/>
      <c r="F154" s="128"/>
      <c r="G154" s="128"/>
      <c r="H154" s="129"/>
      <c r="I154" s="80" t="s">
        <v>50</v>
      </c>
      <c r="J154" s="101">
        <f>'NK Óvoda'!J29</f>
        <v>2257</v>
      </c>
      <c r="K154" s="101">
        <f>'NK Óvoda'!K29</f>
        <v>437</v>
      </c>
      <c r="L154" s="101">
        <f>'NK Óvoda'!L29</f>
        <v>905</v>
      </c>
      <c r="M154" s="101">
        <f>'[1]2.kiadás-bevétel hivatal'!M38</f>
        <v>0</v>
      </c>
      <c r="N154" s="101">
        <f>'[1]2.kiadás-bevétel hivatal'!N38</f>
        <v>0</v>
      </c>
      <c r="O154" s="101">
        <f>'[1]2.kiadás-bevétel hivatal'!O38</f>
        <v>0</v>
      </c>
      <c r="P154" s="101">
        <f>'[1]2.kiadás-bevétel hivatal'!P38</f>
        <v>0</v>
      </c>
      <c r="Q154" s="101">
        <f>'[1]2.kiadás-bevétel hivatal'!Q38</f>
        <v>0</v>
      </c>
      <c r="R154" s="101">
        <f>'[1]2.kiadás-bevétel hivatal'!R38</f>
        <v>0</v>
      </c>
      <c r="S154" s="125">
        <f>SUM(J154:R154)</f>
        <v>3599</v>
      </c>
      <c r="U154" s="101"/>
      <c r="V154" s="101">
        <f>'[1]2.kiadás-bevétel hivatal'!V33</f>
        <v>0</v>
      </c>
      <c r="W154" s="101">
        <f>'[1]2.kiadás-bevétel hivatal'!W33</f>
        <v>0</v>
      </c>
      <c r="X154" s="101"/>
      <c r="Y154" s="101">
        <f>'[1]2.kiadás-bevétel hivatal'!Y33</f>
        <v>0</v>
      </c>
      <c r="Z154" s="101">
        <f>'[1]2.kiadás-bevétel hivatal'!Z33</f>
        <v>0</v>
      </c>
      <c r="AA154" s="101"/>
      <c r="AB154" s="101"/>
      <c r="AC154" s="126">
        <f>SUM(U154:AB154)</f>
        <v>0</v>
      </c>
      <c r="AD154" s="102"/>
    </row>
    <row r="155" spans="1:30" ht="24.75" customHeight="1" x14ac:dyDescent="0.2">
      <c r="A155" s="62"/>
      <c r="B155" s="62"/>
      <c r="C155" s="62"/>
      <c r="D155" s="484"/>
      <c r="E155" s="127"/>
      <c r="F155" s="128"/>
      <c r="G155" s="128"/>
      <c r="H155" s="129"/>
      <c r="I155" s="80" t="s">
        <v>51</v>
      </c>
      <c r="J155" s="101">
        <f>'NK Óvoda'!J30</f>
        <v>2255</v>
      </c>
      <c r="K155" s="101">
        <f>'NK Óvoda'!K30</f>
        <v>437</v>
      </c>
      <c r="L155" s="101">
        <f>'NK Óvoda'!L30</f>
        <v>906.04</v>
      </c>
      <c r="M155" s="101">
        <f>'[1]2.kiadás-bevétel hivatal'!M39</f>
        <v>0</v>
      </c>
      <c r="N155" s="101">
        <f>'[1]2.kiadás-bevétel hivatal'!N39</f>
        <v>0</v>
      </c>
      <c r="O155" s="101">
        <f>'[1]2.kiadás-bevétel hivatal'!O39</f>
        <v>0</v>
      </c>
      <c r="P155" s="101"/>
      <c r="Q155" s="101">
        <f>'[1]2.kiadás-bevétel hivatal'!Q39</f>
        <v>0</v>
      </c>
      <c r="R155" s="101">
        <f>'[1]2.kiadás-bevétel hivatal'!R39</f>
        <v>0</v>
      </c>
      <c r="S155" s="125">
        <f>SUM(J155:R155)</f>
        <v>3598.04</v>
      </c>
      <c r="U155" s="101">
        <f>'[1]2.kiadás-bevétel hivatal'!U34</f>
        <v>0</v>
      </c>
      <c r="V155" s="101"/>
      <c r="W155" s="101">
        <f>'[1]2.kiadás-bevétel hivatal'!W34</f>
        <v>0</v>
      </c>
      <c r="X155" s="101">
        <f>'[1]2.kiadás-bevétel hivatal'!X34</f>
        <v>0</v>
      </c>
      <c r="Y155" s="101">
        <f>'[1]2.kiadás-bevétel hivatal'!Y34</f>
        <v>0</v>
      </c>
      <c r="Z155" s="101">
        <f>'[1]2.kiadás-bevétel hivatal'!Z34</f>
        <v>0</v>
      </c>
      <c r="AA155" s="101"/>
      <c r="AB155" s="101"/>
      <c r="AC155" s="126">
        <f>SUM(U155:Z155)</f>
        <v>0</v>
      </c>
      <c r="AD155" s="102"/>
    </row>
    <row r="156" spans="1:30" ht="24.75" customHeight="1" thickBot="1" x14ac:dyDescent="0.25">
      <c r="A156" s="42"/>
      <c r="B156" s="42"/>
      <c r="C156" s="42"/>
      <c r="D156" s="485"/>
      <c r="E156" s="130"/>
      <c r="F156" s="131"/>
      <c r="G156" s="131"/>
      <c r="H156" s="132"/>
      <c r="I156" s="89" t="s">
        <v>52</v>
      </c>
      <c r="J156" s="69">
        <f>ROUND(J155/J154,2)</f>
        <v>1</v>
      </c>
      <c r="K156" s="69">
        <f>ROUND(K155/K154,2)</f>
        <v>1</v>
      </c>
      <c r="L156" s="69">
        <f>ROUND(L155/L154,2)</f>
        <v>1</v>
      </c>
      <c r="M156" s="69"/>
      <c r="N156" s="69"/>
      <c r="O156" s="69"/>
      <c r="P156" s="69"/>
      <c r="Q156" s="69"/>
      <c r="R156" s="69"/>
      <c r="S156" s="69">
        <f>ROUND(S155/S154,2)</f>
        <v>1</v>
      </c>
      <c r="U156" s="69"/>
      <c r="V156" s="69"/>
      <c r="W156" s="69"/>
      <c r="X156" s="69"/>
      <c r="Y156" s="69"/>
      <c r="Z156" s="69"/>
      <c r="AA156" s="69"/>
      <c r="AB156" s="69"/>
      <c r="AC156" s="69"/>
      <c r="AD156" s="104"/>
    </row>
    <row r="157" spans="1:30" ht="24.75" customHeight="1" thickTop="1" x14ac:dyDescent="0.2">
      <c r="D157" s="502"/>
      <c r="H157" s="20"/>
      <c r="I157" s="20"/>
    </row>
    <row r="158" spans="1:30" ht="24.95" customHeight="1" x14ac:dyDescent="0.2">
      <c r="A158" s="62"/>
      <c r="B158" s="62"/>
      <c r="C158" s="62"/>
      <c r="D158" s="504"/>
      <c r="E158" s="307"/>
      <c r="F158" s="308" t="s">
        <v>84</v>
      </c>
      <c r="G158" s="308"/>
      <c r="H158" s="309"/>
      <c r="I158" s="34" t="s">
        <v>49</v>
      </c>
      <c r="J158" s="102"/>
      <c r="K158" s="102"/>
      <c r="L158" s="102"/>
      <c r="M158" s="102"/>
      <c r="N158" s="102"/>
      <c r="O158" s="102"/>
      <c r="P158" s="102"/>
      <c r="Q158" s="102"/>
      <c r="R158" s="102"/>
      <c r="S158" s="295">
        <f>SUM(J158:R158)</f>
        <v>0</v>
      </c>
      <c r="U158" s="102"/>
      <c r="V158" s="102"/>
      <c r="W158" s="102"/>
      <c r="X158" s="102"/>
      <c r="Y158" s="102"/>
      <c r="Z158" s="102"/>
      <c r="AA158" s="102"/>
      <c r="AB158" s="102"/>
      <c r="AC158" s="295">
        <f>SUM(U158:Z158)</f>
        <v>0</v>
      </c>
      <c r="AD158" s="102"/>
    </row>
    <row r="159" spans="1:30" ht="24.95" customHeight="1" x14ac:dyDescent="0.2">
      <c r="A159" s="62"/>
      <c r="B159" s="62"/>
      <c r="C159" s="62"/>
      <c r="D159" s="484"/>
      <c r="E159" s="297"/>
      <c r="F159" s="298"/>
      <c r="G159" s="298"/>
      <c r="H159" s="299"/>
      <c r="I159" s="80" t="s">
        <v>50</v>
      </c>
      <c r="J159" s="102"/>
      <c r="K159" s="102"/>
      <c r="L159" s="102"/>
      <c r="M159" s="102"/>
      <c r="N159" s="102"/>
      <c r="O159" s="102"/>
      <c r="P159" s="102"/>
      <c r="Q159" s="102"/>
      <c r="R159" s="102"/>
      <c r="S159" s="295">
        <f>SUM(J159:R159)</f>
        <v>0</v>
      </c>
      <c r="U159" s="102"/>
      <c r="V159" s="102"/>
      <c r="W159" s="102"/>
      <c r="X159" s="102"/>
      <c r="Y159" s="102"/>
      <c r="Z159" s="102"/>
      <c r="AA159" s="102"/>
      <c r="AB159" s="102"/>
      <c r="AC159" s="295">
        <f>SUM(U159:Z159)</f>
        <v>0</v>
      </c>
      <c r="AD159" s="102"/>
    </row>
    <row r="160" spans="1:30" ht="24.95" customHeight="1" x14ac:dyDescent="0.2">
      <c r="A160" s="62"/>
      <c r="B160" s="62"/>
      <c r="C160" s="62"/>
      <c r="D160" s="484"/>
      <c r="E160" s="297"/>
      <c r="F160" s="298"/>
      <c r="G160" s="298"/>
      <c r="H160" s="299"/>
      <c r="I160" s="478" t="s">
        <v>51</v>
      </c>
      <c r="J160" s="295">
        <v>0</v>
      </c>
      <c r="K160" s="295">
        <v>0</v>
      </c>
      <c r="L160" s="295">
        <v>0</v>
      </c>
      <c r="M160" s="295">
        <f t="shared" ref="M160:R160" si="64">M156</f>
        <v>0</v>
      </c>
      <c r="N160" s="295">
        <f t="shared" si="64"/>
        <v>0</v>
      </c>
      <c r="O160" s="295">
        <f t="shared" si="64"/>
        <v>0</v>
      </c>
      <c r="P160" s="295">
        <f t="shared" si="64"/>
        <v>0</v>
      </c>
      <c r="Q160" s="295">
        <f t="shared" si="64"/>
        <v>0</v>
      </c>
      <c r="R160" s="295">
        <f t="shared" si="64"/>
        <v>0</v>
      </c>
      <c r="S160" s="295">
        <f>SUM(J160:R160)</f>
        <v>0</v>
      </c>
      <c r="U160" s="295">
        <f t="shared" ref="U160:AB160" si="65">U156</f>
        <v>0</v>
      </c>
      <c r="V160" s="295">
        <f t="shared" si="65"/>
        <v>0</v>
      </c>
      <c r="W160" s="295">
        <f t="shared" si="65"/>
        <v>0</v>
      </c>
      <c r="X160" s="295">
        <f t="shared" si="65"/>
        <v>0</v>
      </c>
      <c r="Y160" s="295">
        <f t="shared" si="65"/>
        <v>0</v>
      </c>
      <c r="Z160" s="295">
        <f t="shared" si="65"/>
        <v>0</v>
      </c>
      <c r="AA160" s="295">
        <f t="shared" si="65"/>
        <v>0</v>
      </c>
      <c r="AB160" s="295">
        <f t="shared" si="65"/>
        <v>0</v>
      </c>
      <c r="AC160" s="295">
        <f>AC156</f>
        <v>0</v>
      </c>
      <c r="AD160" s="102"/>
    </row>
    <row r="161" spans="1:30" ht="24.95" customHeight="1" thickBot="1" x14ac:dyDescent="0.25">
      <c r="A161" s="42"/>
      <c r="B161" s="42"/>
      <c r="C161" s="42"/>
      <c r="D161" s="487"/>
      <c r="E161" s="300"/>
      <c r="F161" s="301"/>
      <c r="G161" s="301"/>
      <c r="H161" s="302"/>
      <c r="I161" s="122" t="s">
        <v>52</v>
      </c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104"/>
    </row>
    <row r="162" spans="1:30" ht="15.75" customHeight="1" thickTop="1" x14ac:dyDescent="0.2">
      <c r="D162" s="502"/>
      <c r="H162" s="20"/>
      <c r="I162" s="20"/>
    </row>
    <row r="163" spans="1:30" ht="32.25" customHeight="1" x14ac:dyDescent="0.2">
      <c r="A163" s="310" t="s">
        <v>86</v>
      </c>
      <c r="D163" s="502"/>
      <c r="E163" s="311" t="s">
        <v>87</v>
      </c>
      <c r="F163" s="19"/>
      <c r="H163" s="20"/>
      <c r="I163" s="20"/>
      <c r="J163" s="312"/>
      <c r="K163" s="312"/>
      <c r="L163" s="312"/>
      <c r="M163" s="312"/>
      <c r="N163" s="312"/>
      <c r="O163" s="312"/>
      <c r="P163" s="312"/>
      <c r="Q163" s="312"/>
      <c r="R163" s="312"/>
      <c r="S163" s="312"/>
      <c r="U163" s="312"/>
      <c r="V163" s="312"/>
      <c r="W163" s="312"/>
      <c r="X163" s="312"/>
      <c r="Y163" s="312"/>
      <c r="Z163" s="312"/>
      <c r="AA163" s="312"/>
      <c r="AB163" s="312"/>
      <c r="AC163" s="312"/>
      <c r="AD163" s="312"/>
    </row>
    <row r="164" spans="1:30" ht="36.75" customHeight="1" x14ac:dyDescent="0.2">
      <c r="A164" s="144"/>
      <c r="B164" s="144"/>
      <c r="C164" s="144"/>
      <c r="D164" s="500"/>
      <c r="E164" s="313"/>
      <c r="F164" s="36" t="s">
        <v>88</v>
      </c>
      <c r="G164" s="314"/>
      <c r="H164" s="315"/>
      <c r="I164" s="34" t="s">
        <v>49</v>
      </c>
      <c r="J164" s="316">
        <f t="shared" ref="J164:S164" si="66">J95+J153</f>
        <v>12483</v>
      </c>
      <c r="K164" s="316">
        <f t="shared" si="66"/>
        <v>2494</v>
      </c>
      <c r="L164" s="316">
        <f t="shared" si="66"/>
        <v>16430</v>
      </c>
      <c r="M164" s="316">
        <f t="shared" si="66"/>
        <v>3194</v>
      </c>
      <c r="N164" s="316">
        <f t="shared" si="66"/>
        <v>1905</v>
      </c>
      <c r="O164" s="316">
        <f t="shared" si="66"/>
        <v>3011</v>
      </c>
      <c r="P164" s="316">
        <f t="shared" si="66"/>
        <v>0</v>
      </c>
      <c r="Q164" s="316">
        <f t="shared" si="66"/>
        <v>0</v>
      </c>
      <c r="R164" s="316">
        <f t="shared" si="66"/>
        <v>0</v>
      </c>
      <c r="S164" s="316">
        <f t="shared" si="66"/>
        <v>39517</v>
      </c>
      <c r="U164" s="316">
        <f>U95+U153</f>
        <v>18546</v>
      </c>
      <c r="V164" s="316">
        <f t="shared" ref="V164:AB164" si="67">V95+V153</f>
        <v>0</v>
      </c>
      <c r="W164" s="316">
        <f t="shared" si="67"/>
        <v>7284</v>
      </c>
      <c r="X164" s="316">
        <f t="shared" si="67"/>
        <v>15743</v>
      </c>
      <c r="Y164" s="316">
        <f t="shared" si="67"/>
        <v>0</v>
      </c>
      <c r="Z164" s="316">
        <f t="shared" si="67"/>
        <v>2206</v>
      </c>
      <c r="AA164" s="316">
        <f t="shared" si="67"/>
        <v>0</v>
      </c>
      <c r="AB164" s="316">
        <f t="shared" si="67"/>
        <v>3011</v>
      </c>
      <c r="AC164" s="316">
        <f>AC95+AC153</f>
        <v>46790</v>
      </c>
      <c r="AD164" s="317">
        <f>AD95+AD153</f>
        <v>9.75</v>
      </c>
    </row>
    <row r="165" spans="1:30" ht="24.75" customHeight="1" x14ac:dyDescent="0.2">
      <c r="A165" s="144"/>
      <c r="B165" s="144"/>
      <c r="C165" s="144"/>
      <c r="D165" s="500"/>
      <c r="E165" s="318"/>
      <c r="F165" s="36"/>
      <c r="G165" s="314"/>
      <c r="H165" s="315"/>
      <c r="I165" s="80" t="s">
        <v>50</v>
      </c>
      <c r="J165" s="316">
        <f t="shared" ref="J165:R165" si="68">J96+J154</f>
        <v>16734</v>
      </c>
      <c r="K165" s="316">
        <f t="shared" si="68"/>
        <v>3157</v>
      </c>
      <c r="L165" s="316">
        <f t="shared" si="68"/>
        <v>21544</v>
      </c>
      <c r="M165" s="316">
        <f t="shared" si="68"/>
        <v>3271</v>
      </c>
      <c r="N165" s="316">
        <f t="shared" si="68"/>
        <v>2559</v>
      </c>
      <c r="O165" s="316">
        <f t="shared" si="68"/>
        <v>2339</v>
      </c>
      <c r="P165" s="316">
        <f t="shared" si="68"/>
        <v>0</v>
      </c>
      <c r="Q165" s="316">
        <f t="shared" si="68"/>
        <v>0</v>
      </c>
      <c r="R165" s="316">
        <f t="shared" si="68"/>
        <v>699</v>
      </c>
      <c r="S165" s="316">
        <f>SUM(J165:R165)</f>
        <v>50303</v>
      </c>
      <c r="U165" s="316">
        <f t="shared" ref="U165:AC166" si="69">U96+U154</f>
        <v>26327</v>
      </c>
      <c r="V165" s="316">
        <f t="shared" si="69"/>
        <v>54</v>
      </c>
      <c r="W165" s="316">
        <f t="shared" si="69"/>
        <v>7584</v>
      </c>
      <c r="X165" s="316">
        <f t="shared" si="69"/>
        <v>16127</v>
      </c>
      <c r="Y165" s="316">
        <f t="shared" si="69"/>
        <v>0</v>
      </c>
      <c r="Z165" s="316">
        <f t="shared" si="69"/>
        <v>2266</v>
      </c>
      <c r="AA165" s="316">
        <f t="shared" si="69"/>
        <v>0</v>
      </c>
      <c r="AB165" s="316">
        <f t="shared" si="69"/>
        <v>1097</v>
      </c>
      <c r="AC165" s="316">
        <f t="shared" si="69"/>
        <v>53455</v>
      </c>
      <c r="AD165" s="319"/>
    </row>
    <row r="166" spans="1:30" ht="24.75" customHeight="1" x14ac:dyDescent="0.2">
      <c r="A166" s="144"/>
      <c r="B166" s="144"/>
      <c r="C166" s="144"/>
      <c r="D166" s="500"/>
      <c r="E166" s="320"/>
      <c r="F166" s="128"/>
      <c r="G166" s="321"/>
      <c r="H166" s="322"/>
      <c r="I166" s="80" t="s">
        <v>51</v>
      </c>
      <c r="J166" s="316">
        <f>J97+J155</f>
        <v>16056</v>
      </c>
      <c r="K166" s="316">
        <f t="shared" ref="K166:R166" si="70">K97+K155</f>
        <v>2879</v>
      </c>
      <c r="L166" s="316">
        <f t="shared" si="70"/>
        <v>19106.04</v>
      </c>
      <c r="M166" s="316">
        <f t="shared" si="70"/>
        <v>3270</v>
      </c>
      <c r="N166" s="316">
        <f t="shared" si="70"/>
        <v>2482</v>
      </c>
      <c r="O166" s="316">
        <f t="shared" si="70"/>
        <v>0</v>
      </c>
      <c r="P166" s="316">
        <f t="shared" si="70"/>
        <v>0</v>
      </c>
      <c r="Q166" s="316">
        <f t="shared" si="70"/>
        <v>0</v>
      </c>
      <c r="R166" s="316">
        <f t="shared" si="70"/>
        <v>699</v>
      </c>
      <c r="S166" s="316">
        <f>SUM(J166:R166)</f>
        <v>44492.04</v>
      </c>
      <c r="U166" s="316">
        <f t="shared" si="69"/>
        <v>26327</v>
      </c>
      <c r="V166" s="316">
        <f t="shared" si="69"/>
        <v>54</v>
      </c>
      <c r="W166" s="316">
        <f t="shared" si="69"/>
        <v>5900</v>
      </c>
      <c r="X166" s="316">
        <f t="shared" si="69"/>
        <v>16038</v>
      </c>
      <c r="Y166" s="316">
        <f t="shared" si="69"/>
        <v>0</v>
      </c>
      <c r="Z166" s="316">
        <f t="shared" si="69"/>
        <v>2138</v>
      </c>
      <c r="AA166" s="316">
        <f t="shared" si="69"/>
        <v>0</v>
      </c>
      <c r="AB166" s="316">
        <f t="shared" si="69"/>
        <v>1097</v>
      </c>
      <c r="AC166" s="316">
        <f t="shared" ref="AC166" si="71">AC97+AC155</f>
        <v>51554</v>
      </c>
      <c r="AD166" s="319"/>
    </row>
    <row r="167" spans="1:30" ht="24.75" customHeight="1" thickBot="1" x14ac:dyDescent="0.25">
      <c r="A167" s="147"/>
      <c r="B167" s="147"/>
      <c r="C167" s="147"/>
      <c r="D167" s="501"/>
      <c r="E167" s="323"/>
      <c r="F167" s="131"/>
      <c r="G167" s="324"/>
      <c r="H167" s="325"/>
      <c r="I167" s="89" t="s">
        <v>52</v>
      </c>
      <c r="J167" s="69">
        <f>ROUND(J166/J165,2)</f>
        <v>0.96</v>
      </c>
      <c r="K167" s="69">
        <f t="shared" ref="K167:S167" si="72">ROUND(K166/K165,2)</f>
        <v>0.91</v>
      </c>
      <c r="L167" s="69">
        <f t="shared" si="72"/>
        <v>0.89</v>
      </c>
      <c r="M167" s="69">
        <f>ROUND(M166/M165,2)</f>
        <v>1</v>
      </c>
      <c r="N167" s="69">
        <f t="shared" si="72"/>
        <v>0.97</v>
      </c>
      <c r="O167" s="69"/>
      <c r="P167" s="69"/>
      <c r="Q167" s="69"/>
      <c r="R167" s="69">
        <f>ROUND(R166/R165,2)</f>
        <v>1</v>
      </c>
      <c r="S167" s="69">
        <f t="shared" si="72"/>
        <v>0.88</v>
      </c>
      <c r="U167" s="69">
        <f>ROUND(U166/U165,2)</f>
        <v>1</v>
      </c>
      <c r="V167" s="326">
        <f t="shared" ref="V167:AC167" si="73">ROUND(V166/V165,2)</f>
        <v>1</v>
      </c>
      <c r="W167" s="326">
        <f t="shared" si="73"/>
        <v>0.78</v>
      </c>
      <c r="X167" s="326">
        <f t="shared" si="73"/>
        <v>0.99</v>
      </c>
      <c r="Y167" s="69"/>
      <c r="Z167" s="69">
        <f>ROUND(Z166/Z165,2)</f>
        <v>0.94</v>
      </c>
      <c r="AA167" s="69"/>
      <c r="AB167" s="69">
        <f>ROUND(AB166/AB165,2)</f>
        <v>1</v>
      </c>
      <c r="AC167" s="326">
        <f t="shared" si="73"/>
        <v>0.96</v>
      </c>
      <c r="AD167" s="327"/>
    </row>
    <row r="168" spans="1:30" ht="19.5" customHeight="1" thickTop="1" x14ac:dyDescent="0.2">
      <c r="D168" s="502"/>
      <c r="F168" s="19"/>
      <c r="H168" s="20"/>
      <c r="I168" s="20"/>
      <c r="J168" s="312"/>
      <c r="K168" s="312"/>
      <c r="L168" s="312"/>
      <c r="M168" s="312"/>
      <c r="N168" s="312"/>
      <c r="O168" s="312"/>
      <c r="P168" s="312"/>
      <c r="Q168" s="312"/>
      <c r="R168" s="312"/>
      <c r="S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</row>
    <row r="169" spans="1:30" ht="36.75" customHeight="1" x14ac:dyDescent="0.2">
      <c r="A169" s="144"/>
      <c r="B169" s="144"/>
      <c r="C169" s="144"/>
      <c r="D169" s="500"/>
      <c r="E169" s="272"/>
      <c r="F169" s="273" t="s">
        <v>89</v>
      </c>
      <c r="G169" s="274"/>
      <c r="H169" s="328"/>
      <c r="I169" s="34" t="s">
        <v>49</v>
      </c>
      <c r="J169" s="329">
        <f t="shared" ref="J169:R169" si="74">J142+J158</f>
        <v>0</v>
      </c>
      <c r="K169" s="329">
        <f t="shared" si="74"/>
        <v>0</v>
      </c>
      <c r="L169" s="329">
        <f t="shared" si="74"/>
        <v>0</v>
      </c>
      <c r="M169" s="329">
        <f t="shared" si="74"/>
        <v>0</v>
      </c>
      <c r="N169" s="329">
        <f t="shared" si="74"/>
        <v>0</v>
      </c>
      <c r="O169" s="329">
        <f t="shared" si="74"/>
        <v>386224</v>
      </c>
      <c r="P169" s="329">
        <f t="shared" si="74"/>
        <v>10795</v>
      </c>
      <c r="Q169" s="329">
        <f t="shared" si="74"/>
        <v>25924</v>
      </c>
      <c r="R169" s="329">
        <f t="shared" si="74"/>
        <v>0</v>
      </c>
      <c r="S169" s="329">
        <f>SUM(J169:R169)</f>
        <v>422943</v>
      </c>
      <c r="U169" s="329">
        <f>U142+U158</f>
        <v>0</v>
      </c>
      <c r="V169" s="329">
        <f t="shared" ref="V169:AB169" si="75">V142+V158</f>
        <v>0</v>
      </c>
      <c r="W169" s="329">
        <f t="shared" si="75"/>
        <v>0</v>
      </c>
      <c r="X169" s="329">
        <f t="shared" si="75"/>
        <v>0</v>
      </c>
      <c r="Y169" s="329">
        <f t="shared" si="75"/>
        <v>0</v>
      </c>
      <c r="Z169" s="329">
        <f t="shared" si="75"/>
        <v>0</v>
      </c>
      <c r="AA169" s="329">
        <f t="shared" si="75"/>
        <v>0</v>
      </c>
      <c r="AB169" s="329">
        <f t="shared" si="75"/>
        <v>415670</v>
      </c>
      <c r="AC169" s="329">
        <f>AC142+AC158</f>
        <v>415670</v>
      </c>
      <c r="AD169" s="329" t="e">
        <f>AD142</f>
        <v>#REF!</v>
      </c>
    </row>
    <row r="170" spans="1:30" ht="24" customHeight="1" x14ac:dyDescent="0.2">
      <c r="B170" s="144"/>
      <c r="C170" s="144"/>
      <c r="D170" s="505"/>
      <c r="E170" s="274"/>
      <c r="F170" s="273"/>
      <c r="G170" s="274"/>
      <c r="H170" s="274"/>
      <c r="I170" s="80" t="s">
        <v>50</v>
      </c>
      <c r="J170" s="329">
        <f t="shared" ref="J170:R170" si="76">J143+J159</f>
        <v>0</v>
      </c>
      <c r="K170" s="329">
        <f t="shared" si="76"/>
        <v>0</v>
      </c>
      <c r="L170" s="329">
        <f t="shared" si="76"/>
        <v>30</v>
      </c>
      <c r="M170" s="329">
        <f t="shared" si="76"/>
        <v>0</v>
      </c>
      <c r="N170" s="329">
        <f t="shared" si="76"/>
        <v>0</v>
      </c>
      <c r="O170" s="329">
        <f t="shared" si="76"/>
        <v>389824</v>
      </c>
      <c r="P170" s="329">
        <f t="shared" si="76"/>
        <v>18221</v>
      </c>
      <c r="Q170" s="329">
        <f t="shared" si="76"/>
        <v>34324</v>
      </c>
      <c r="R170" s="329">
        <f t="shared" si="76"/>
        <v>0</v>
      </c>
      <c r="S170" s="329">
        <f>SUM(J170:R170)</f>
        <v>442399</v>
      </c>
      <c r="U170" s="329">
        <f t="shared" ref="U170:AB171" si="77">U143+U159</f>
        <v>0</v>
      </c>
      <c r="V170" s="329">
        <f t="shared" si="77"/>
        <v>22729</v>
      </c>
      <c r="W170" s="329">
        <f t="shared" si="77"/>
        <v>0</v>
      </c>
      <c r="X170" s="329">
        <f t="shared" si="77"/>
        <v>0</v>
      </c>
      <c r="Y170" s="329">
        <f t="shared" si="77"/>
        <v>0</v>
      </c>
      <c r="Z170" s="329">
        <f t="shared" si="77"/>
        <v>0</v>
      </c>
      <c r="AA170" s="329">
        <f t="shared" si="77"/>
        <v>0</v>
      </c>
      <c r="AB170" s="329">
        <f t="shared" si="77"/>
        <v>416518</v>
      </c>
      <c r="AC170" s="329">
        <f>AC143</f>
        <v>439247</v>
      </c>
      <c r="AD170" s="330"/>
    </row>
    <row r="171" spans="1:30" ht="24.95" customHeight="1" x14ac:dyDescent="0.2">
      <c r="A171" s="62"/>
      <c r="B171" s="62"/>
      <c r="C171" s="62"/>
      <c r="D171" s="484"/>
      <c r="E171" s="297"/>
      <c r="F171" s="298"/>
      <c r="G171" s="298"/>
      <c r="H171" s="299"/>
      <c r="I171" s="478" t="s">
        <v>51</v>
      </c>
      <c r="J171" s="329">
        <f>J144+J160</f>
        <v>0</v>
      </c>
      <c r="K171" s="329">
        <f t="shared" ref="K171:R171" si="78">K144+K160</f>
        <v>0</v>
      </c>
      <c r="L171" s="329">
        <f t="shared" si="78"/>
        <v>30</v>
      </c>
      <c r="M171" s="329">
        <f t="shared" si="78"/>
        <v>0</v>
      </c>
      <c r="N171" s="329">
        <f t="shared" si="78"/>
        <v>0</v>
      </c>
      <c r="O171" s="329">
        <f t="shared" si="78"/>
        <v>0</v>
      </c>
      <c r="P171" s="329">
        <f t="shared" si="78"/>
        <v>4233</v>
      </c>
      <c r="Q171" s="329">
        <f t="shared" si="78"/>
        <v>15201</v>
      </c>
      <c r="R171" s="329">
        <f t="shared" si="78"/>
        <v>0</v>
      </c>
      <c r="S171" s="295">
        <f>SUM(J171:R171)</f>
        <v>19464</v>
      </c>
      <c r="U171" s="329">
        <f t="shared" si="77"/>
        <v>0</v>
      </c>
      <c r="V171" s="329">
        <f t="shared" si="77"/>
        <v>23060</v>
      </c>
      <c r="W171" s="329">
        <f t="shared" si="77"/>
        <v>0</v>
      </c>
      <c r="X171" s="329">
        <f t="shared" si="77"/>
        <v>0</v>
      </c>
      <c r="Y171" s="329">
        <f t="shared" si="77"/>
        <v>0</v>
      </c>
      <c r="Z171" s="329">
        <f t="shared" si="77"/>
        <v>0</v>
      </c>
      <c r="AA171" s="329">
        <f t="shared" si="77"/>
        <v>0</v>
      </c>
      <c r="AB171" s="329">
        <f t="shared" si="77"/>
        <v>416518</v>
      </c>
      <c r="AC171" s="329">
        <f>AC144</f>
        <v>439578</v>
      </c>
      <c r="AD171" s="102"/>
    </row>
    <row r="172" spans="1:30" ht="24.95" customHeight="1" thickBot="1" x14ac:dyDescent="0.25">
      <c r="A172" s="42"/>
      <c r="B172" s="42"/>
      <c r="C172" s="42"/>
      <c r="D172" s="487"/>
      <c r="E172" s="300"/>
      <c r="F172" s="301"/>
      <c r="G172" s="301"/>
      <c r="H172" s="302"/>
      <c r="I172" s="122" t="s">
        <v>52</v>
      </c>
      <c r="J172" s="69"/>
      <c r="K172" s="69"/>
      <c r="L172" s="69">
        <f>ROUND(L171/L170,2)</f>
        <v>1</v>
      </c>
      <c r="M172" s="69"/>
      <c r="N172" s="69"/>
      <c r="O172" s="69"/>
      <c r="P172" s="69">
        <f>ROUND(P171/P170,2)</f>
        <v>0.23</v>
      </c>
      <c r="Q172" s="69">
        <f>ROUND(Q171/Q170,2)</f>
        <v>0.44</v>
      </c>
      <c r="R172" s="69"/>
      <c r="S172" s="69">
        <f>ROUND(S171/S170,2)</f>
        <v>0.04</v>
      </c>
      <c r="U172" s="69"/>
      <c r="V172" s="69">
        <f t="shared" ref="V172:AB172" si="79">ROUND(V171/V170,2)</f>
        <v>1.01</v>
      </c>
      <c r="W172" s="69"/>
      <c r="X172" s="69"/>
      <c r="Y172" s="69"/>
      <c r="Z172" s="69"/>
      <c r="AA172" s="69"/>
      <c r="AB172" s="69">
        <f t="shared" si="79"/>
        <v>1</v>
      </c>
      <c r="AC172" s="69">
        <f>ROUND(AC171/AC170,2)</f>
        <v>1</v>
      </c>
      <c r="AD172" s="104"/>
    </row>
    <row r="173" spans="1:30" ht="21.75" customHeight="1" thickTop="1" x14ac:dyDescent="0.2">
      <c r="D173" s="502"/>
      <c r="F173" s="19"/>
      <c r="H173" s="20"/>
      <c r="I173" s="20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</row>
    <row r="174" spans="1:30" ht="45.75" customHeight="1" x14ac:dyDescent="0.2">
      <c r="A174" s="144"/>
      <c r="B174" s="144"/>
      <c r="C174" s="144"/>
      <c r="D174" s="500"/>
      <c r="E174" s="530" t="s">
        <v>90</v>
      </c>
      <c r="F174" s="530"/>
      <c r="G174" s="530"/>
      <c r="H174" s="530"/>
      <c r="I174" s="331" t="s">
        <v>49</v>
      </c>
      <c r="J174" s="331">
        <f t="shared" ref="J174:R174" si="80">J164+J169</f>
        <v>12483</v>
      </c>
      <c r="K174" s="331">
        <f t="shared" si="80"/>
        <v>2494</v>
      </c>
      <c r="L174" s="331">
        <f t="shared" si="80"/>
        <v>16430</v>
      </c>
      <c r="M174" s="331">
        <f t="shared" si="80"/>
        <v>3194</v>
      </c>
      <c r="N174" s="331">
        <f t="shared" si="80"/>
        <v>1905</v>
      </c>
      <c r="O174" s="331">
        <f t="shared" si="80"/>
        <v>389235</v>
      </c>
      <c r="P174" s="331">
        <f t="shared" si="80"/>
        <v>10795</v>
      </c>
      <c r="Q174" s="331">
        <f t="shared" si="80"/>
        <v>25924</v>
      </c>
      <c r="R174" s="331">
        <f t="shared" si="80"/>
        <v>0</v>
      </c>
      <c r="S174" s="331">
        <f>SUM(J174:R174)</f>
        <v>462460</v>
      </c>
      <c r="U174" s="331">
        <f>U164+U169</f>
        <v>18546</v>
      </c>
      <c r="V174" s="331">
        <f t="shared" ref="V174:AB174" si="81">V164+V169</f>
        <v>0</v>
      </c>
      <c r="W174" s="331">
        <f t="shared" si="81"/>
        <v>7284</v>
      </c>
      <c r="X174" s="331">
        <f t="shared" si="81"/>
        <v>15743</v>
      </c>
      <c r="Y174" s="331">
        <f t="shared" si="81"/>
        <v>0</v>
      </c>
      <c r="Z174" s="331">
        <f t="shared" si="81"/>
        <v>2206</v>
      </c>
      <c r="AA174" s="331">
        <f t="shared" si="81"/>
        <v>0</v>
      </c>
      <c r="AB174" s="331">
        <f t="shared" si="81"/>
        <v>418681</v>
      </c>
      <c r="AC174" s="331">
        <f>AC164+AC169</f>
        <v>462460</v>
      </c>
      <c r="AD174" s="332" t="e">
        <f>AD164+AD169</f>
        <v>#REF!</v>
      </c>
    </row>
    <row r="175" spans="1:30" ht="24.6" customHeight="1" x14ac:dyDescent="0.2">
      <c r="A175" s="144"/>
      <c r="B175" s="144"/>
      <c r="C175" s="144"/>
      <c r="D175" s="500"/>
      <c r="E175" s="530"/>
      <c r="F175" s="530"/>
      <c r="G175" s="530"/>
      <c r="H175" s="530"/>
      <c r="I175" s="80" t="s">
        <v>50</v>
      </c>
      <c r="J175" s="331">
        <f t="shared" ref="J175:R175" si="82">J165+J170</f>
        <v>16734</v>
      </c>
      <c r="K175" s="331">
        <f t="shared" si="82"/>
        <v>3157</v>
      </c>
      <c r="L175" s="331">
        <f t="shared" si="82"/>
        <v>21574</v>
      </c>
      <c r="M175" s="331">
        <f t="shared" si="82"/>
        <v>3271</v>
      </c>
      <c r="N175" s="331">
        <f t="shared" si="82"/>
        <v>2559</v>
      </c>
      <c r="O175" s="331">
        <f t="shared" si="82"/>
        <v>392163</v>
      </c>
      <c r="P175" s="331">
        <f t="shared" si="82"/>
        <v>18221</v>
      </c>
      <c r="Q175" s="331">
        <f t="shared" si="82"/>
        <v>34324</v>
      </c>
      <c r="R175" s="331">
        <f t="shared" si="82"/>
        <v>699</v>
      </c>
      <c r="S175" s="333">
        <f>SUM(J175:R175)</f>
        <v>492702</v>
      </c>
      <c r="U175" s="331">
        <f>U165+U170</f>
        <v>26327</v>
      </c>
      <c r="V175" s="331">
        <f t="shared" ref="V175:AC175" si="83">V165+V170</f>
        <v>22783</v>
      </c>
      <c r="W175" s="331">
        <f t="shared" si="83"/>
        <v>7584</v>
      </c>
      <c r="X175" s="331">
        <f t="shared" si="83"/>
        <v>16127</v>
      </c>
      <c r="Y175" s="331">
        <f t="shared" si="83"/>
        <v>0</v>
      </c>
      <c r="Z175" s="331">
        <f t="shared" si="83"/>
        <v>2266</v>
      </c>
      <c r="AA175" s="331">
        <f t="shared" si="83"/>
        <v>0</v>
      </c>
      <c r="AB175" s="331">
        <f t="shared" si="83"/>
        <v>417615</v>
      </c>
      <c r="AC175" s="331">
        <f t="shared" si="83"/>
        <v>492702</v>
      </c>
      <c r="AD175" s="11"/>
    </row>
    <row r="176" spans="1:30" ht="24.6" customHeight="1" x14ac:dyDescent="0.2">
      <c r="A176" s="144"/>
      <c r="B176" s="144"/>
      <c r="C176" s="144"/>
      <c r="D176" s="500"/>
      <c r="E176" s="530"/>
      <c r="F176" s="530"/>
      <c r="G176" s="530"/>
      <c r="H176" s="530"/>
      <c r="I176" s="80" t="s">
        <v>51</v>
      </c>
      <c r="J176" s="331">
        <f>J166+J171</f>
        <v>16056</v>
      </c>
      <c r="K176" s="331">
        <f t="shared" ref="K176:R176" si="84">K166+K171</f>
        <v>2879</v>
      </c>
      <c r="L176" s="331">
        <f t="shared" si="84"/>
        <v>19136.04</v>
      </c>
      <c r="M176" s="331">
        <f t="shared" si="84"/>
        <v>3270</v>
      </c>
      <c r="N176" s="331">
        <f t="shared" si="84"/>
        <v>2482</v>
      </c>
      <c r="O176" s="331">
        <f t="shared" si="84"/>
        <v>0</v>
      </c>
      <c r="P176" s="331">
        <f t="shared" si="84"/>
        <v>4233</v>
      </c>
      <c r="Q176" s="331">
        <f t="shared" si="84"/>
        <v>15201</v>
      </c>
      <c r="R176" s="331">
        <f t="shared" si="84"/>
        <v>699</v>
      </c>
      <c r="S176" s="333">
        <f>SUM(J176:R176)</f>
        <v>63956.04</v>
      </c>
      <c r="U176" s="331">
        <f>U166+U171</f>
        <v>26327</v>
      </c>
      <c r="V176" s="331">
        <f t="shared" ref="V176:AB176" si="85">V166+V171</f>
        <v>23114</v>
      </c>
      <c r="W176" s="331">
        <f t="shared" si="85"/>
        <v>5900</v>
      </c>
      <c r="X176" s="331">
        <f t="shared" si="85"/>
        <v>16038</v>
      </c>
      <c r="Y176" s="331">
        <f t="shared" si="85"/>
        <v>0</v>
      </c>
      <c r="Z176" s="331">
        <f t="shared" si="85"/>
        <v>2138</v>
      </c>
      <c r="AA176" s="331">
        <f t="shared" si="85"/>
        <v>0</v>
      </c>
      <c r="AB176" s="331">
        <f t="shared" si="85"/>
        <v>417615</v>
      </c>
      <c r="AC176" s="331">
        <f t="shared" ref="AC176" si="86">AC166+AC171</f>
        <v>491132</v>
      </c>
      <c r="AD176" s="11"/>
    </row>
    <row r="177" spans="1:30" s="151" customFormat="1" ht="24.6" customHeight="1" thickBot="1" x14ac:dyDescent="0.25">
      <c r="A177" s="147"/>
      <c r="B177" s="147"/>
      <c r="C177" s="147"/>
      <c r="D177" s="501"/>
      <c r="E177" s="530"/>
      <c r="F177" s="530"/>
      <c r="G177" s="530"/>
      <c r="H177" s="530"/>
      <c r="I177" s="89" t="s">
        <v>52</v>
      </c>
      <c r="J177" s="69">
        <f>ROUND(J176/J175,2)</f>
        <v>0.96</v>
      </c>
      <c r="K177" s="69">
        <f t="shared" ref="K177:S177" si="87">ROUND(K176/K175,2)</f>
        <v>0.91</v>
      </c>
      <c r="L177" s="69">
        <f t="shared" si="87"/>
        <v>0.89</v>
      </c>
      <c r="M177" s="69">
        <f>ROUND(M176/M175,2)</f>
        <v>1</v>
      </c>
      <c r="N177" s="69">
        <f t="shared" si="87"/>
        <v>0.97</v>
      </c>
      <c r="O177" s="69"/>
      <c r="P177" s="69">
        <f t="shared" si="87"/>
        <v>0.23</v>
      </c>
      <c r="Q177" s="69">
        <f>ROUND(Q176/Q175,2)</f>
        <v>0.44</v>
      </c>
      <c r="R177" s="69">
        <f t="shared" si="87"/>
        <v>1</v>
      </c>
      <c r="S177" s="69">
        <f t="shared" si="87"/>
        <v>0.13</v>
      </c>
      <c r="T177" s="334"/>
      <c r="U177" s="69">
        <f>ROUND(U176/U175,2)</f>
        <v>1</v>
      </c>
      <c r="V177" s="326">
        <f t="shared" ref="V177:Z177" si="88">ROUND(V176/V175,2)</f>
        <v>1.01</v>
      </c>
      <c r="W177" s="326">
        <f t="shared" si="88"/>
        <v>0.78</v>
      </c>
      <c r="X177" s="326">
        <f t="shared" si="88"/>
        <v>0.99</v>
      </c>
      <c r="Y177" s="326"/>
      <c r="Z177" s="326">
        <f t="shared" si="88"/>
        <v>0.94</v>
      </c>
      <c r="AA177" s="326"/>
      <c r="AB177" s="69">
        <f>ROUND(AB176/AB175,2)</f>
        <v>1</v>
      </c>
      <c r="AC177" s="326">
        <f>AC176/AC175</f>
        <v>0.99681348969559691</v>
      </c>
      <c r="AD177" s="335"/>
    </row>
    <row r="178" spans="1:30" s="138" customFormat="1" ht="24.6" customHeight="1" thickTop="1" x14ac:dyDescent="0.2">
      <c r="E178" s="336"/>
      <c r="F178" s="336"/>
      <c r="G178" s="336"/>
      <c r="H178" s="336"/>
      <c r="I178" s="269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271"/>
      <c r="U178" s="338"/>
      <c r="V178" s="338"/>
      <c r="W178" s="338"/>
      <c r="X178" s="338"/>
      <c r="Y178" s="338"/>
      <c r="Z178" s="338"/>
      <c r="AA178" s="338"/>
      <c r="AB178" s="338"/>
      <c r="AC178" s="338"/>
      <c r="AD178" s="5"/>
    </row>
    <row r="179" spans="1:30" s="138" customFormat="1" ht="24.6" customHeight="1" x14ac:dyDescent="0.2">
      <c r="E179" s="336"/>
      <c r="F179" s="336"/>
      <c r="G179" s="336"/>
      <c r="H179" s="336"/>
      <c r="I179" s="269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271"/>
      <c r="U179" s="338"/>
      <c r="V179" s="338"/>
      <c r="W179" s="338"/>
      <c r="X179" s="338"/>
      <c r="Y179" s="338"/>
      <c r="Z179" s="338"/>
      <c r="AA179" s="338"/>
      <c r="AB179" s="338"/>
      <c r="AC179" s="338"/>
      <c r="AD179" s="5"/>
    </row>
    <row r="180" spans="1:30" s="138" customFormat="1" ht="24.6" customHeight="1" x14ac:dyDescent="0.2">
      <c r="E180" s="336"/>
      <c r="F180" s="336"/>
      <c r="G180" s="336"/>
      <c r="H180" s="336"/>
      <c r="I180" s="269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271"/>
      <c r="U180" s="338"/>
      <c r="V180" s="338"/>
      <c r="W180" s="338"/>
      <c r="X180" s="338"/>
      <c r="Y180" s="338"/>
      <c r="Z180" s="338"/>
      <c r="AA180" s="338"/>
      <c r="AB180" s="338"/>
      <c r="AC180" s="338"/>
      <c r="AD180" s="5"/>
    </row>
    <row r="181" spans="1:30" s="138" customFormat="1" ht="24.95" customHeight="1" x14ac:dyDescent="0.2">
      <c r="H181" s="339"/>
      <c r="I181" s="339"/>
      <c r="J181" s="340"/>
      <c r="K181" s="340"/>
      <c r="L181" s="340"/>
      <c r="M181" s="340"/>
      <c r="N181" s="340"/>
      <c r="O181" s="340"/>
      <c r="P181" s="340"/>
      <c r="Q181" s="340"/>
      <c r="R181" s="340"/>
      <c r="S181" s="3"/>
      <c r="T181" s="137"/>
      <c r="U181" s="340"/>
      <c r="V181" s="340"/>
      <c r="W181" s="340"/>
      <c r="X181" s="340"/>
      <c r="Y181" s="340"/>
      <c r="Z181" s="340"/>
      <c r="AA181" s="340"/>
      <c r="AB181" s="340"/>
      <c r="AC181" s="3"/>
      <c r="AD181" s="5"/>
    </row>
    <row r="182" spans="1:30" ht="24.95" customHeight="1" x14ac:dyDescent="0.2">
      <c r="H182" s="20"/>
      <c r="I182" s="20"/>
    </row>
    <row r="183" spans="1:30" ht="24.95" customHeight="1" x14ac:dyDescent="0.2">
      <c r="H183" s="20"/>
      <c r="I183" s="20"/>
      <c r="J183" s="341"/>
      <c r="K183" s="341"/>
    </row>
    <row r="184" spans="1:30" ht="24.95" customHeight="1" x14ac:dyDescent="0.2">
      <c r="I184" s="342"/>
    </row>
    <row r="185" spans="1:30" ht="24.95" customHeight="1" x14ac:dyDescent="0.2">
      <c r="H185" s="20"/>
      <c r="I185" s="20"/>
      <c r="J185" s="343"/>
      <c r="K185" s="343"/>
    </row>
    <row r="186" spans="1:30" x14ac:dyDescent="0.2">
      <c r="H186" s="20"/>
      <c r="I186" s="20"/>
      <c r="J186" s="343"/>
      <c r="K186" s="343"/>
    </row>
    <row r="187" spans="1:30" x14ac:dyDescent="0.2">
      <c r="H187" s="20"/>
      <c r="I187" s="20"/>
    </row>
    <row r="188" spans="1:30" x14ac:dyDescent="0.2">
      <c r="H188" s="20"/>
      <c r="I188" s="20"/>
    </row>
    <row r="189" spans="1:30" ht="15" x14ac:dyDescent="0.2">
      <c r="H189" s="20"/>
      <c r="I189" s="344"/>
      <c r="J189" s="345"/>
      <c r="K189" s="345"/>
    </row>
    <row r="190" spans="1:30" x14ac:dyDescent="0.2">
      <c r="H190" s="20"/>
      <c r="I190" s="346"/>
    </row>
    <row r="191" spans="1:30" x14ac:dyDescent="0.2">
      <c r="H191" s="20"/>
      <c r="I191" s="20"/>
    </row>
    <row r="192" spans="1:30" x14ac:dyDescent="0.2">
      <c r="H192" s="20"/>
      <c r="I192" s="20"/>
    </row>
    <row r="196" spans="1:30" ht="15" x14ac:dyDescent="0.2">
      <c r="I196" s="344"/>
      <c r="J196" s="345"/>
      <c r="K196" s="345"/>
    </row>
    <row r="197" spans="1:30" s="2" customFormat="1" x14ac:dyDescent="0.2">
      <c r="A197" s="1"/>
      <c r="B197" s="1"/>
      <c r="C197" s="1"/>
      <c r="D197" s="1"/>
      <c r="E197" s="1"/>
      <c r="F197" s="1"/>
      <c r="G197" s="1"/>
      <c r="H197" s="1"/>
      <c r="I197" s="346"/>
      <c r="S197" s="3"/>
      <c r="T197"/>
      <c r="AC197" s="4"/>
      <c r="AD197" s="5"/>
    </row>
    <row r="198" spans="1:30" s="2" customFormat="1" x14ac:dyDescent="0.2">
      <c r="A198" s="1"/>
      <c r="B198" s="1"/>
      <c r="C198" s="1"/>
      <c r="D198" s="1"/>
      <c r="E198" s="1"/>
      <c r="F198" s="1"/>
      <c r="G198" s="1"/>
      <c r="H198" s="1"/>
      <c r="I198" s="20"/>
      <c r="S198" s="3"/>
      <c r="T198"/>
      <c r="AC198" s="4"/>
      <c r="AD198" s="5"/>
    </row>
    <row r="199" spans="1:30" s="2" customFormat="1" x14ac:dyDescent="0.2">
      <c r="A199" s="1"/>
      <c r="B199" s="1"/>
      <c r="C199" s="1"/>
      <c r="D199" s="1"/>
      <c r="E199" s="1"/>
      <c r="F199" s="1"/>
      <c r="G199" s="1"/>
      <c r="H199" s="1"/>
      <c r="I199" s="20"/>
      <c r="S199" s="3"/>
      <c r="T199"/>
      <c r="AC199" s="4"/>
      <c r="AD199" s="5"/>
    </row>
  </sheetData>
  <sheetProtection algorithmName="SHA-512" hashValue="VVVxsZNxaKfAThG6VaY4Vu5AQUoEf+bo7F7597OfABf4LpSU+zoyxqpubE77eorMob5SWa4lPfO03KBMIqPcGA==" saltValue="skfAY3OXN1XKn2x5lYYIbA==" spinCount="100000" sheet="1" objects="1" scenarios="1"/>
  <mergeCells count="9">
    <mergeCell ref="U2:AC2"/>
    <mergeCell ref="E174:H177"/>
    <mergeCell ref="A2:A4"/>
    <mergeCell ref="B2:B4"/>
    <mergeCell ref="C2:C4"/>
    <mergeCell ref="D2:D4"/>
    <mergeCell ref="E2:I4"/>
    <mergeCell ref="J2:S2"/>
    <mergeCell ref="E147:H147"/>
  </mergeCells>
  <printOptions horizontalCentered="1"/>
  <pageMargins left="0" right="0" top="0.74803149606299213" bottom="0.39370078740157483" header="0.31496062992125984" footer="0.15748031496062992"/>
  <pageSetup paperSize="8" scale="45" fitToHeight="2" orientation="landscape" r:id="rId1"/>
  <headerFooter alignWithMargins="0">
    <oddHeader xml:space="preserve">&amp;L&amp;14Nagykökényes&amp;C&amp;"Arial,Félkövér"&amp;14
&amp;18 2018. évi költségvetés kiemelt előirányzatai&amp;R 2. melléklet Nagykökényes Község Önkormányzat és intézménye 
2018. évi költségvetése
zárszámadásáról és a 
pénzmaradvány felosztásáról szóló6/2019.(V.29.)ÖR-hez </oddHeader>
    <oddFooter>&amp;R1/2.</oddFooter>
  </headerFooter>
  <rowBreaks count="2" manualBreakCount="2">
    <brk id="77" max="29" man="1"/>
    <brk id="149" max="2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A10" zoomScale="85" zoomScaleNormal="85" workbookViewId="0">
      <selection activeCell="AH37" sqref="AH37"/>
    </sheetView>
  </sheetViews>
  <sheetFormatPr defaultRowHeight="12.75" x14ac:dyDescent="0.2"/>
  <cols>
    <col min="1" max="2" width="6.7109375" style="1" customWidth="1"/>
    <col min="3" max="3" width="7.42578125" style="1" customWidth="1"/>
    <col min="4" max="4" width="8.5703125" style="1" customWidth="1"/>
    <col min="5" max="5" width="4.140625" style="1" customWidth="1"/>
    <col min="6" max="7" width="3.85546875" style="1" customWidth="1"/>
    <col min="8" max="8" width="61.7109375" style="1" customWidth="1"/>
    <col min="9" max="9" width="20.28515625" style="1" customWidth="1"/>
    <col min="10" max="10" width="12.7109375" style="2" customWidth="1"/>
    <col min="11" max="11" width="14.140625" style="2" customWidth="1"/>
    <col min="12" max="15" width="12.7109375" style="2" customWidth="1"/>
    <col min="16" max="16" width="13" style="2" customWidth="1"/>
    <col min="17" max="18" width="12.7109375" style="2" customWidth="1"/>
    <col min="19" max="19" width="12.7109375" style="3" customWidth="1"/>
    <col min="20" max="20" width="5.42578125" customWidth="1"/>
    <col min="21" max="21" width="12.7109375" style="2" customWidth="1"/>
    <col min="22" max="22" width="13" style="2" customWidth="1"/>
    <col min="23" max="23" width="12.7109375" style="2" customWidth="1"/>
    <col min="24" max="24" width="12.85546875" style="2" customWidth="1"/>
    <col min="25" max="26" width="12.7109375" style="2" customWidth="1"/>
    <col min="27" max="27" width="12.140625" style="4" customWidth="1"/>
    <col min="28" max="28" width="12.7109375" style="5" customWidth="1"/>
    <col min="29" max="29" width="9.140625" style="1"/>
    <col min="30" max="30" width="0" style="1" hidden="1" customWidth="1"/>
    <col min="31" max="256" width="9.140625" style="1"/>
    <col min="257" max="258" width="6.7109375" style="1" customWidth="1"/>
    <col min="259" max="259" width="7.42578125" style="1" customWidth="1"/>
    <col min="260" max="260" width="8.5703125" style="1" customWidth="1"/>
    <col min="261" max="261" width="4.140625" style="1" customWidth="1"/>
    <col min="262" max="263" width="3.85546875" style="1" customWidth="1"/>
    <col min="264" max="264" width="61.7109375" style="1" customWidth="1"/>
    <col min="265" max="265" width="20.28515625" style="1" customWidth="1"/>
    <col min="266" max="266" width="12.7109375" style="1" customWidth="1"/>
    <col min="267" max="267" width="14.140625" style="1" customWidth="1"/>
    <col min="268" max="271" width="12.7109375" style="1" customWidth="1"/>
    <col min="272" max="272" width="13" style="1" customWidth="1"/>
    <col min="273" max="275" width="12.7109375" style="1" customWidth="1"/>
    <col min="276" max="276" width="5.42578125" style="1" customWidth="1"/>
    <col min="277" max="277" width="12.7109375" style="1" customWidth="1"/>
    <col min="278" max="278" width="13" style="1" customWidth="1"/>
    <col min="279" max="279" width="12.7109375" style="1" customWidth="1"/>
    <col min="280" max="280" width="12.85546875" style="1" customWidth="1"/>
    <col min="281" max="282" width="12.7109375" style="1" customWidth="1"/>
    <col min="283" max="283" width="12.140625" style="1" customWidth="1"/>
    <col min="284" max="284" width="12.7109375" style="1" customWidth="1"/>
    <col min="285" max="512" width="9.140625" style="1"/>
    <col min="513" max="514" width="6.7109375" style="1" customWidth="1"/>
    <col min="515" max="515" width="7.42578125" style="1" customWidth="1"/>
    <col min="516" max="516" width="8.5703125" style="1" customWidth="1"/>
    <col min="517" max="517" width="4.140625" style="1" customWidth="1"/>
    <col min="518" max="519" width="3.85546875" style="1" customWidth="1"/>
    <col min="520" max="520" width="61.7109375" style="1" customWidth="1"/>
    <col min="521" max="521" width="20.28515625" style="1" customWidth="1"/>
    <col min="522" max="522" width="12.7109375" style="1" customWidth="1"/>
    <col min="523" max="523" width="14.140625" style="1" customWidth="1"/>
    <col min="524" max="527" width="12.7109375" style="1" customWidth="1"/>
    <col min="528" max="528" width="13" style="1" customWidth="1"/>
    <col min="529" max="531" width="12.7109375" style="1" customWidth="1"/>
    <col min="532" max="532" width="5.42578125" style="1" customWidth="1"/>
    <col min="533" max="533" width="12.7109375" style="1" customWidth="1"/>
    <col min="534" max="534" width="13" style="1" customWidth="1"/>
    <col min="535" max="535" width="12.7109375" style="1" customWidth="1"/>
    <col min="536" max="536" width="12.85546875" style="1" customWidth="1"/>
    <col min="537" max="538" width="12.7109375" style="1" customWidth="1"/>
    <col min="539" max="539" width="12.140625" style="1" customWidth="1"/>
    <col min="540" max="540" width="12.7109375" style="1" customWidth="1"/>
    <col min="541" max="768" width="9.140625" style="1"/>
    <col min="769" max="770" width="6.7109375" style="1" customWidth="1"/>
    <col min="771" max="771" width="7.42578125" style="1" customWidth="1"/>
    <col min="772" max="772" width="8.5703125" style="1" customWidth="1"/>
    <col min="773" max="773" width="4.140625" style="1" customWidth="1"/>
    <col min="774" max="775" width="3.85546875" style="1" customWidth="1"/>
    <col min="776" max="776" width="61.7109375" style="1" customWidth="1"/>
    <col min="777" max="777" width="20.28515625" style="1" customWidth="1"/>
    <col min="778" max="778" width="12.7109375" style="1" customWidth="1"/>
    <col min="779" max="779" width="14.140625" style="1" customWidth="1"/>
    <col min="780" max="783" width="12.7109375" style="1" customWidth="1"/>
    <col min="784" max="784" width="13" style="1" customWidth="1"/>
    <col min="785" max="787" width="12.7109375" style="1" customWidth="1"/>
    <col min="788" max="788" width="5.42578125" style="1" customWidth="1"/>
    <col min="789" max="789" width="12.7109375" style="1" customWidth="1"/>
    <col min="790" max="790" width="13" style="1" customWidth="1"/>
    <col min="791" max="791" width="12.7109375" style="1" customWidth="1"/>
    <col min="792" max="792" width="12.85546875" style="1" customWidth="1"/>
    <col min="793" max="794" width="12.7109375" style="1" customWidth="1"/>
    <col min="795" max="795" width="12.140625" style="1" customWidth="1"/>
    <col min="796" max="796" width="12.7109375" style="1" customWidth="1"/>
    <col min="797" max="1024" width="9.140625" style="1"/>
    <col min="1025" max="1026" width="6.7109375" style="1" customWidth="1"/>
    <col min="1027" max="1027" width="7.42578125" style="1" customWidth="1"/>
    <col min="1028" max="1028" width="8.5703125" style="1" customWidth="1"/>
    <col min="1029" max="1029" width="4.140625" style="1" customWidth="1"/>
    <col min="1030" max="1031" width="3.85546875" style="1" customWidth="1"/>
    <col min="1032" max="1032" width="61.7109375" style="1" customWidth="1"/>
    <col min="1033" max="1033" width="20.28515625" style="1" customWidth="1"/>
    <col min="1034" max="1034" width="12.7109375" style="1" customWidth="1"/>
    <col min="1035" max="1035" width="14.140625" style="1" customWidth="1"/>
    <col min="1036" max="1039" width="12.7109375" style="1" customWidth="1"/>
    <col min="1040" max="1040" width="13" style="1" customWidth="1"/>
    <col min="1041" max="1043" width="12.7109375" style="1" customWidth="1"/>
    <col min="1044" max="1044" width="5.42578125" style="1" customWidth="1"/>
    <col min="1045" max="1045" width="12.7109375" style="1" customWidth="1"/>
    <col min="1046" max="1046" width="13" style="1" customWidth="1"/>
    <col min="1047" max="1047" width="12.7109375" style="1" customWidth="1"/>
    <col min="1048" max="1048" width="12.85546875" style="1" customWidth="1"/>
    <col min="1049" max="1050" width="12.7109375" style="1" customWidth="1"/>
    <col min="1051" max="1051" width="12.140625" style="1" customWidth="1"/>
    <col min="1052" max="1052" width="12.7109375" style="1" customWidth="1"/>
    <col min="1053" max="1280" width="9.140625" style="1"/>
    <col min="1281" max="1282" width="6.7109375" style="1" customWidth="1"/>
    <col min="1283" max="1283" width="7.42578125" style="1" customWidth="1"/>
    <col min="1284" max="1284" width="8.5703125" style="1" customWidth="1"/>
    <col min="1285" max="1285" width="4.140625" style="1" customWidth="1"/>
    <col min="1286" max="1287" width="3.85546875" style="1" customWidth="1"/>
    <col min="1288" max="1288" width="61.7109375" style="1" customWidth="1"/>
    <col min="1289" max="1289" width="20.28515625" style="1" customWidth="1"/>
    <col min="1290" max="1290" width="12.7109375" style="1" customWidth="1"/>
    <col min="1291" max="1291" width="14.140625" style="1" customWidth="1"/>
    <col min="1292" max="1295" width="12.7109375" style="1" customWidth="1"/>
    <col min="1296" max="1296" width="13" style="1" customWidth="1"/>
    <col min="1297" max="1299" width="12.7109375" style="1" customWidth="1"/>
    <col min="1300" max="1300" width="5.42578125" style="1" customWidth="1"/>
    <col min="1301" max="1301" width="12.7109375" style="1" customWidth="1"/>
    <col min="1302" max="1302" width="13" style="1" customWidth="1"/>
    <col min="1303" max="1303" width="12.7109375" style="1" customWidth="1"/>
    <col min="1304" max="1304" width="12.85546875" style="1" customWidth="1"/>
    <col min="1305" max="1306" width="12.7109375" style="1" customWidth="1"/>
    <col min="1307" max="1307" width="12.140625" style="1" customWidth="1"/>
    <col min="1308" max="1308" width="12.7109375" style="1" customWidth="1"/>
    <col min="1309" max="1536" width="9.140625" style="1"/>
    <col min="1537" max="1538" width="6.7109375" style="1" customWidth="1"/>
    <col min="1539" max="1539" width="7.42578125" style="1" customWidth="1"/>
    <col min="1540" max="1540" width="8.5703125" style="1" customWidth="1"/>
    <col min="1541" max="1541" width="4.140625" style="1" customWidth="1"/>
    <col min="1542" max="1543" width="3.85546875" style="1" customWidth="1"/>
    <col min="1544" max="1544" width="61.7109375" style="1" customWidth="1"/>
    <col min="1545" max="1545" width="20.28515625" style="1" customWidth="1"/>
    <col min="1546" max="1546" width="12.7109375" style="1" customWidth="1"/>
    <col min="1547" max="1547" width="14.140625" style="1" customWidth="1"/>
    <col min="1548" max="1551" width="12.7109375" style="1" customWidth="1"/>
    <col min="1552" max="1552" width="13" style="1" customWidth="1"/>
    <col min="1553" max="1555" width="12.7109375" style="1" customWidth="1"/>
    <col min="1556" max="1556" width="5.42578125" style="1" customWidth="1"/>
    <col min="1557" max="1557" width="12.7109375" style="1" customWidth="1"/>
    <col min="1558" max="1558" width="13" style="1" customWidth="1"/>
    <col min="1559" max="1559" width="12.7109375" style="1" customWidth="1"/>
    <col min="1560" max="1560" width="12.85546875" style="1" customWidth="1"/>
    <col min="1561" max="1562" width="12.7109375" style="1" customWidth="1"/>
    <col min="1563" max="1563" width="12.140625" style="1" customWidth="1"/>
    <col min="1564" max="1564" width="12.7109375" style="1" customWidth="1"/>
    <col min="1565" max="1792" width="9.140625" style="1"/>
    <col min="1793" max="1794" width="6.7109375" style="1" customWidth="1"/>
    <col min="1795" max="1795" width="7.42578125" style="1" customWidth="1"/>
    <col min="1796" max="1796" width="8.5703125" style="1" customWidth="1"/>
    <col min="1797" max="1797" width="4.140625" style="1" customWidth="1"/>
    <col min="1798" max="1799" width="3.85546875" style="1" customWidth="1"/>
    <col min="1800" max="1800" width="61.7109375" style="1" customWidth="1"/>
    <col min="1801" max="1801" width="20.28515625" style="1" customWidth="1"/>
    <col min="1802" max="1802" width="12.7109375" style="1" customWidth="1"/>
    <col min="1803" max="1803" width="14.140625" style="1" customWidth="1"/>
    <col min="1804" max="1807" width="12.7109375" style="1" customWidth="1"/>
    <col min="1808" max="1808" width="13" style="1" customWidth="1"/>
    <col min="1809" max="1811" width="12.7109375" style="1" customWidth="1"/>
    <col min="1812" max="1812" width="5.42578125" style="1" customWidth="1"/>
    <col min="1813" max="1813" width="12.7109375" style="1" customWidth="1"/>
    <col min="1814" max="1814" width="13" style="1" customWidth="1"/>
    <col min="1815" max="1815" width="12.7109375" style="1" customWidth="1"/>
    <col min="1816" max="1816" width="12.85546875" style="1" customWidth="1"/>
    <col min="1817" max="1818" width="12.7109375" style="1" customWidth="1"/>
    <col min="1819" max="1819" width="12.140625" style="1" customWidth="1"/>
    <col min="1820" max="1820" width="12.7109375" style="1" customWidth="1"/>
    <col min="1821" max="2048" width="9.140625" style="1"/>
    <col min="2049" max="2050" width="6.7109375" style="1" customWidth="1"/>
    <col min="2051" max="2051" width="7.42578125" style="1" customWidth="1"/>
    <col min="2052" max="2052" width="8.5703125" style="1" customWidth="1"/>
    <col min="2053" max="2053" width="4.140625" style="1" customWidth="1"/>
    <col min="2054" max="2055" width="3.85546875" style="1" customWidth="1"/>
    <col min="2056" max="2056" width="61.7109375" style="1" customWidth="1"/>
    <col min="2057" max="2057" width="20.28515625" style="1" customWidth="1"/>
    <col min="2058" max="2058" width="12.7109375" style="1" customWidth="1"/>
    <col min="2059" max="2059" width="14.140625" style="1" customWidth="1"/>
    <col min="2060" max="2063" width="12.7109375" style="1" customWidth="1"/>
    <col min="2064" max="2064" width="13" style="1" customWidth="1"/>
    <col min="2065" max="2067" width="12.7109375" style="1" customWidth="1"/>
    <col min="2068" max="2068" width="5.42578125" style="1" customWidth="1"/>
    <col min="2069" max="2069" width="12.7109375" style="1" customWidth="1"/>
    <col min="2070" max="2070" width="13" style="1" customWidth="1"/>
    <col min="2071" max="2071" width="12.7109375" style="1" customWidth="1"/>
    <col min="2072" max="2072" width="12.85546875" style="1" customWidth="1"/>
    <col min="2073" max="2074" width="12.7109375" style="1" customWidth="1"/>
    <col min="2075" max="2075" width="12.140625" style="1" customWidth="1"/>
    <col min="2076" max="2076" width="12.7109375" style="1" customWidth="1"/>
    <col min="2077" max="2304" width="9.140625" style="1"/>
    <col min="2305" max="2306" width="6.7109375" style="1" customWidth="1"/>
    <col min="2307" max="2307" width="7.42578125" style="1" customWidth="1"/>
    <col min="2308" max="2308" width="8.5703125" style="1" customWidth="1"/>
    <col min="2309" max="2309" width="4.140625" style="1" customWidth="1"/>
    <col min="2310" max="2311" width="3.85546875" style="1" customWidth="1"/>
    <col min="2312" max="2312" width="61.7109375" style="1" customWidth="1"/>
    <col min="2313" max="2313" width="20.28515625" style="1" customWidth="1"/>
    <col min="2314" max="2314" width="12.7109375" style="1" customWidth="1"/>
    <col min="2315" max="2315" width="14.140625" style="1" customWidth="1"/>
    <col min="2316" max="2319" width="12.7109375" style="1" customWidth="1"/>
    <col min="2320" max="2320" width="13" style="1" customWidth="1"/>
    <col min="2321" max="2323" width="12.7109375" style="1" customWidth="1"/>
    <col min="2324" max="2324" width="5.42578125" style="1" customWidth="1"/>
    <col min="2325" max="2325" width="12.7109375" style="1" customWidth="1"/>
    <col min="2326" max="2326" width="13" style="1" customWidth="1"/>
    <col min="2327" max="2327" width="12.7109375" style="1" customWidth="1"/>
    <col min="2328" max="2328" width="12.85546875" style="1" customWidth="1"/>
    <col min="2329" max="2330" width="12.7109375" style="1" customWidth="1"/>
    <col min="2331" max="2331" width="12.140625" style="1" customWidth="1"/>
    <col min="2332" max="2332" width="12.7109375" style="1" customWidth="1"/>
    <col min="2333" max="2560" width="9.140625" style="1"/>
    <col min="2561" max="2562" width="6.7109375" style="1" customWidth="1"/>
    <col min="2563" max="2563" width="7.42578125" style="1" customWidth="1"/>
    <col min="2564" max="2564" width="8.5703125" style="1" customWidth="1"/>
    <col min="2565" max="2565" width="4.140625" style="1" customWidth="1"/>
    <col min="2566" max="2567" width="3.85546875" style="1" customWidth="1"/>
    <col min="2568" max="2568" width="61.7109375" style="1" customWidth="1"/>
    <col min="2569" max="2569" width="20.28515625" style="1" customWidth="1"/>
    <col min="2570" max="2570" width="12.7109375" style="1" customWidth="1"/>
    <col min="2571" max="2571" width="14.140625" style="1" customWidth="1"/>
    <col min="2572" max="2575" width="12.7109375" style="1" customWidth="1"/>
    <col min="2576" max="2576" width="13" style="1" customWidth="1"/>
    <col min="2577" max="2579" width="12.7109375" style="1" customWidth="1"/>
    <col min="2580" max="2580" width="5.42578125" style="1" customWidth="1"/>
    <col min="2581" max="2581" width="12.7109375" style="1" customWidth="1"/>
    <col min="2582" max="2582" width="13" style="1" customWidth="1"/>
    <col min="2583" max="2583" width="12.7109375" style="1" customWidth="1"/>
    <col min="2584" max="2584" width="12.85546875" style="1" customWidth="1"/>
    <col min="2585" max="2586" width="12.7109375" style="1" customWidth="1"/>
    <col min="2587" max="2587" width="12.140625" style="1" customWidth="1"/>
    <col min="2588" max="2588" width="12.7109375" style="1" customWidth="1"/>
    <col min="2589" max="2816" width="9.140625" style="1"/>
    <col min="2817" max="2818" width="6.7109375" style="1" customWidth="1"/>
    <col min="2819" max="2819" width="7.42578125" style="1" customWidth="1"/>
    <col min="2820" max="2820" width="8.5703125" style="1" customWidth="1"/>
    <col min="2821" max="2821" width="4.140625" style="1" customWidth="1"/>
    <col min="2822" max="2823" width="3.85546875" style="1" customWidth="1"/>
    <col min="2824" max="2824" width="61.7109375" style="1" customWidth="1"/>
    <col min="2825" max="2825" width="20.28515625" style="1" customWidth="1"/>
    <col min="2826" max="2826" width="12.7109375" style="1" customWidth="1"/>
    <col min="2827" max="2827" width="14.140625" style="1" customWidth="1"/>
    <col min="2828" max="2831" width="12.7109375" style="1" customWidth="1"/>
    <col min="2832" max="2832" width="13" style="1" customWidth="1"/>
    <col min="2833" max="2835" width="12.7109375" style="1" customWidth="1"/>
    <col min="2836" max="2836" width="5.42578125" style="1" customWidth="1"/>
    <col min="2837" max="2837" width="12.7109375" style="1" customWidth="1"/>
    <col min="2838" max="2838" width="13" style="1" customWidth="1"/>
    <col min="2839" max="2839" width="12.7109375" style="1" customWidth="1"/>
    <col min="2840" max="2840" width="12.85546875" style="1" customWidth="1"/>
    <col min="2841" max="2842" width="12.7109375" style="1" customWidth="1"/>
    <col min="2843" max="2843" width="12.140625" style="1" customWidth="1"/>
    <col min="2844" max="2844" width="12.7109375" style="1" customWidth="1"/>
    <col min="2845" max="3072" width="9.140625" style="1"/>
    <col min="3073" max="3074" width="6.7109375" style="1" customWidth="1"/>
    <col min="3075" max="3075" width="7.42578125" style="1" customWidth="1"/>
    <col min="3076" max="3076" width="8.5703125" style="1" customWidth="1"/>
    <col min="3077" max="3077" width="4.140625" style="1" customWidth="1"/>
    <col min="3078" max="3079" width="3.85546875" style="1" customWidth="1"/>
    <col min="3080" max="3080" width="61.7109375" style="1" customWidth="1"/>
    <col min="3081" max="3081" width="20.28515625" style="1" customWidth="1"/>
    <col min="3082" max="3082" width="12.7109375" style="1" customWidth="1"/>
    <col min="3083" max="3083" width="14.140625" style="1" customWidth="1"/>
    <col min="3084" max="3087" width="12.7109375" style="1" customWidth="1"/>
    <col min="3088" max="3088" width="13" style="1" customWidth="1"/>
    <col min="3089" max="3091" width="12.7109375" style="1" customWidth="1"/>
    <col min="3092" max="3092" width="5.42578125" style="1" customWidth="1"/>
    <col min="3093" max="3093" width="12.7109375" style="1" customWidth="1"/>
    <col min="3094" max="3094" width="13" style="1" customWidth="1"/>
    <col min="3095" max="3095" width="12.7109375" style="1" customWidth="1"/>
    <col min="3096" max="3096" width="12.85546875" style="1" customWidth="1"/>
    <col min="3097" max="3098" width="12.7109375" style="1" customWidth="1"/>
    <col min="3099" max="3099" width="12.140625" style="1" customWidth="1"/>
    <col min="3100" max="3100" width="12.7109375" style="1" customWidth="1"/>
    <col min="3101" max="3328" width="9.140625" style="1"/>
    <col min="3329" max="3330" width="6.7109375" style="1" customWidth="1"/>
    <col min="3331" max="3331" width="7.42578125" style="1" customWidth="1"/>
    <col min="3332" max="3332" width="8.5703125" style="1" customWidth="1"/>
    <col min="3333" max="3333" width="4.140625" style="1" customWidth="1"/>
    <col min="3334" max="3335" width="3.85546875" style="1" customWidth="1"/>
    <col min="3336" max="3336" width="61.7109375" style="1" customWidth="1"/>
    <col min="3337" max="3337" width="20.28515625" style="1" customWidth="1"/>
    <col min="3338" max="3338" width="12.7109375" style="1" customWidth="1"/>
    <col min="3339" max="3339" width="14.140625" style="1" customWidth="1"/>
    <col min="3340" max="3343" width="12.7109375" style="1" customWidth="1"/>
    <col min="3344" max="3344" width="13" style="1" customWidth="1"/>
    <col min="3345" max="3347" width="12.7109375" style="1" customWidth="1"/>
    <col min="3348" max="3348" width="5.42578125" style="1" customWidth="1"/>
    <col min="3349" max="3349" width="12.7109375" style="1" customWidth="1"/>
    <col min="3350" max="3350" width="13" style="1" customWidth="1"/>
    <col min="3351" max="3351" width="12.7109375" style="1" customWidth="1"/>
    <col min="3352" max="3352" width="12.85546875" style="1" customWidth="1"/>
    <col min="3353" max="3354" width="12.7109375" style="1" customWidth="1"/>
    <col min="3355" max="3355" width="12.140625" style="1" customWidth="1"/>
    <col min="3356" max="3356" width="12.7109375" style="1" customWidth="1"/>
    <col min="3357" max="3584" width="9.140625" style="1"/>
    <col min="3585" max="3586" width="6.7109375" style="1" customWidth="1"/>
    <col min="3587" max="3587" width="7.42578125" style="1" customWidth="1"/>
    <col min="3588" max="3588" width="8.5703125" style="1" customWidth="1"/>
    <col min="3589" max="3589" width="4.140625" style="1" customWidth="1"/>
    <col min="3590" max="3591" width="3.85546875" style="1" customWidth="1"/>
    <col min="3592" max="3592" width="61.7109375" style="1" customWidth="1"/>
    <col min="3593" max="3593" width="20.28515625" style="1" customWidth="1"/>
    <col min="3594" max="3594" width="12.7109375" style="1" customWidth="1"/>
    <col min="3595" max="3595" width="14.140625" style="1" customWidth="1"/>
    <col min="3596" max="3599" width="12.7109375" style="1" customWidth="1"/>
    <col min="3600" max="3600" width="13" style="1" customWidth="1"/>
    <col min="3601" max="3603" width="12.7109375" style="1" customWidth="1"/>
    <col min="3604" max="3604" width="5.42578125" style="1" customWidth="1"/>
    <col min="3605" max="3605" width="12.7109375" style="1" customWidth="1"/>
    <col min="3606" max="3606" width="13" style="1" customWidth="1"/>
    <col min="3607" max="3607" width="12.7109375" style="1" customWidth="1"/>
    <col min="3608" max="3608" width="12.85546875" style="1" customWidth="1"/>
    <col min="3609" max="3610" width="12.7109375" style="1" customWidth="1"/>
    <col min="3611" max="3611" width="12.140625" style="1" customWidth="1"/>
    <col min="3612" max="3612" width="12.7109375" style="1" customWidth="1"/>
    <col min="3613" max="3840" width="9.140625" style="1"/>
    <col min="3841" max="3842" width="6.7109375" style="1" customWidth="1"/>
    <col min="3843" max="3843" width="7.42578125" style="1" customWidth="1"/>
    <col min="3844" max="3844" width="8.5703125" style="1" customWidth="1"/>
    <col min="3845" max="3845" width="4.140625" style="1" customWidth="1"/>
    <col min="3846" max="3847" width="3.85546875" style="1" customWidth="1"/>
    <col min="3848" max="3848" width="61.7109375" style="1" customWidth="1"/>
    <col min="3849" max="3849" width="20.28515625" style="1" customWidth="1"/>
    <col min="3850" max="3850" width="12.7109375" style="1" customWidth="1"/>
    <col min="3851" max="3851" width="14.140625" style="1" customWidth="1"/>
    <col min="3852" max="3855" width="12.7109375" style="1" customWidth="1"/>
    <col min="3856" max="3856" width="13" style="1" customWidth="1"/>
    <col min="3857" max="3859" width="12.7109375" style="1" customWidth="1"/>
    <col min="3860" max="3860" width="5.42578125" style="1" customWidth="1"/>
    <col min="3861" max="3861" width="12.7109375" style="1" customWidth="1"/>
    <col min="3862" max="3862" width="13" style="1" customWidth="1"/>
    <col min="3863" max="3863" width="12.7109375" style="1" customWidth="1"/>
    <col min="3864" max="3864" width="12.85546875" style="1" customWidth="1"/>
    <col min="3865" max="3866" width="12.7109375" style="1" customWidth="1"/>
    <col min="3867" max="3867" width="12.140625" style="1" customWidth="1"/>
    <col min="3868" max="3868" width="12.7109375" style="1" customWidth="1"/>
    <col min="3869" max="4096" width="9.140625" style="1"/>
    <col min="4097" max="4098" width="6.7109375" style="1" customWidth="1"/>
    <col min="4099" max="4099" width="7.42578125" style="1" customWidth="1"/>
    <col min="4100" max="4100" width="8.5703125" style="1" customWidth="1"/>
    <col min="4101" max="4101" width="4.140625" style="1" customWidth="1"/>
    <col min="4102" max="4103" width="3.85546875" style="1" customWidth="1"/>
    <col min="4104" max="4104" width="61.7109375" style="1" customWidth="1"/>
    <col min="4105" max="4105" width="20.28515625" style="1" customWidth="1"/>
    <col min="4106" max="4106" width="12.7109375" style="1" customWidth="1"/>
    <col min="4107" max="4107" width="14.140625" style="1" customWidth="1"/>
    <col min="4108" max="4111" width="12.7109375" style="1" customWidth="1"/>
    <col min="4112" max="4112" width="13" style="1" customWidth="1"/>
    <col min="4113" max="4115" width="12.7109375" style="1" customWidth="1"/>
    <col min="4116" max="4116" width="5.42578125" style="1" customWidth="1"/>
    <col min="4117" max="4117" width="12.7109375" style="1" customWidth="1"/>
    <col min="4118" max="4118" width="13" style="1" customWidth="1"/>
    <col min="4119" max="4119" width="12.7109375" style="1" customWidth="1"/>
    <col min="4120" max="4120" width="12.85546875" style="1" customWidth="1"/>
    <col min="4121" max="4122" width="12.7109375" style="1" customWidth="1"/>
    <col min="4123" max="4123" width="12.140625" style="1" customWidth="1"/>
    <col min="4124" max="4124" width="12.7109375" style="1" customWidth="1"/>
    <col min="4125" max="4352" width="9.140625" style="1"/>
    <col min="4353" max="4354" width="6.7109375" style="1" customWidth="1"/>
    <col min="4355" max="4355" width="7.42578125" style="1" customWidth="1"/>
    <col min="4356" max="4356" width="8.5703125" style="1" customWidth="1"/>
    <col min="4357" max="4357" width="4.140625" style="1" customWidth="1"/>
    <col min="4358" max="4359" width="3.85546875" style="1" customWidth="1"/>
    <col min="4360" max="4360" width="61.7109375" style="1" customWidth="1"/>
    <col min="4361" max="4361" width="20.28515625" style="1" customWidth="1"/>
    <col min="4362" max="4362" width="12.7109375" style="1" customWidth="1"/>
    <col min="4363" max="4363" width="14.140625" style="1" customWidth="1"/>
    <col min="4364" max="4367" width="12.7109375" style="1" customWidth="1"/>
    <col min="4368" max="4368" width="13" style="1" customWidth="1"/>
    <col min="4369" max="4371" width="12.7109375" style="1" customWidth="1"/>
    <col min="4372" max="4372" width="5.42578125" style="1" customWidth="1"/>
    <col min="4373" max="4373" width="12.7109375" style="1" customWidth="1"/>
    <col min="4374" max="4374" width="13" style="1" customWidth="1"/>
    <col min="4375" max="4375" width="12.7109375" style="1" customWidth="1"/>
    <col min="4376" max="4376" width="12.85546875" style="1" customWidth="1"/>
    <col min="4377" max="4378" width="12.7109375" style="1" customWidth="1"/>
    <col min="4379" max="4379" width="12.140625" style="1" customWidth="1"/>
    <col min="4380" max="4380" width="12.7109375" style="1" customWidth="1"/>
    <col min="4381" max="4608" width="9.140625" style="1"/>
    <col min="4609" max="4610" width="6.7109375" style="1" customWidth="1"/>
    <col min="4611" max="4611" width="7.42578125" style="1" customWidth="1"/>
    <col min="4612" max="4612" width="8.5703125" style="1" customWidth="1"/>
    <col min="4613" max="4613" width="4.140625" style="1" customWidth="1"/>
    <col min="4614" max="4615" width="3.85546875" style="1" customWidth="1"/>
    <col min="4616" max="4616" width="61.7109375" style="1" customWidth="1"/>
    <col min="4617" max="4617" width="20.28515625" style="1" customWidth="1"/>
    <col min="4618" max="4618" width="12.7109375" style="1" customWidth="1"/>
    <col min="4619" max="4619" width="14.140625" style="1" customWidth="1"/>
    <col min="4620" max="4623" width="12.7109375" style="1" customWidth="1"/>
    <col min="4624" max="4624" width="13" style="1" customWidth="1"/>
    <col min="4625" max="4627" width="12.7109375" style="1" customWidth="1"/>
    <col min="4628" max="4628" width="5.42578125" style="1" customWidth="1"/>
    <col min="4629" max="4629" width="12.7109375" style="1" customWidth="1"/>
    <col min="4630" max="4630" width="13" style="1" customWidth="1"/>
    <col min="4631" max="4631" width="12.7109375" style="1" customWidth="1"/>
    <col min="4632" max="4632" width="12.85546875" style="1" customWidth="1"/>
    <col min="4633" max="4634" width="12.7109375" style="1" customWidth="1"/>
    <col min="4635" max="4635" width="12.140625" style="1" customWidth="1"/>
    <col min="4636" max="4636" width="12.7109375" style="1" customWidth="1"/>
    <col min="4637" max="4864" width="9.140625" style="1"/>
    <col min="4865" max="4866" width="6.7109375" style="1" customWidth="1"/>
    <col min="4867" max="4867" width="7.42578125" style="1" customWidth="1"/>
    <col min="4868" max="4868" width="8.5703125" style="1" customWidth="1"/>
    <col min="4869" max="4869" width="4.140625" style="1" customWidth="1"/>
    <col min="4870" max="4871" width="3.85546875" style="1" customWidth="1"/>
    <col min="4872" max="4872" width="61.7109375" style="1" customWidth="1"/>
    <col min="4873" max="4873" width="20.28515625" style="1" customWidth="1"/>
    <col min="4874" max="4874" width="12.7109375" style="1" customWidth="1"/>
    <col min="4875" max="4875" width="14.140625" style="1" customWidth="1"/>
    <col min="4876" max="4879" width="12.7109375" style="1" customWidth="1"/>
    <col min="4880" max="4880" width="13" style="1" customWidth="1"/>
    <col min="4881" max="4883" width="12.7109375" style="1" customWidth="1"/>
    <col min="4884" max="4884" width="5.42578125" style="1" customWidth="1"/>
    <col min="4885" max="4885" width="12.7109375" style="1" customWidth="1"/>
    <col min="4886" max="4886" width="13" style="1" customWidth="1"/>
    <col min="4887" max="4887" width="12.7109375" style="1" customWidth="1"/>
    <col min="4888" max="4888" width="12.85546875" style="1" customWidth="1"/>
    <col min="4889" max="4890" width="12.7109375" style="1" customWidth="1"/>
    <col min="4891" max="4891" width="12.140625" style="1" customWidth="1"/>
    <col min="4892" max="4892" width="12.7109375" style="1" customWidth="1"/>
    <col min="4893" max="5120" width="9.140625" style="1"/>
    <col min="5121" max="5122" width="6.7109375" style="1" customWidth="1"/>
    <col min="5123" max="5123" width="7.42578125" style="1" customWidth="1"/>
    <col min="5124" max="5124" width="8.5703125" style="1" customWidth="1"/>
    <col min="5125" max="5125" width="4.140625" style="1" customWidth="1"/>
    <col min="5126" max="5127" width="3.85546875" style="1" customWidth="1"/>
    <col min="5128" max="5128" width="61.7109375" style="1" customWidth="1"/>
    <col min="5129" max="5129" width="20.28515625" style="1" customWidth="1"/>
    <col min="5130" max="5130" width="12.7109375" style="1" customWidth="1"/>
    <col min="5131" max="5131" width="14.140625" style="1" customWidth="1"/>
    <col min="5132" max="5135" width="12.7109375" style="1" customWidth="1"/>
    <col min="5136" max="5136" width="13" style="1" customWidth="1"/>
    <col min="5137" max="5139" width="12.7109375" style="1" customWidth="1"/>
    <col min="5140" max="5140" width="5.42578125" style="1" customWidth="1"/>
    <col min="5141" max="5141" width="12.7109375" style="1" customWidth="1"/>
    <col min="5142" max="5142" width="13" style="1" customWidth="1"/>
    <col min="5143" max="5143" width="12.7109375" style="1" customWidth="1"/>
    <col min="5144" max="5144" width="12.85546875" style="1" customWidth="1"/>
    <col min="5145" max="5146" width="12.7109375" style="1" customWidth="1"/>
    <col min="5147" max="5147" width="12.140625" style="1" customWidth="1"/>
    <col min="5148" max="5148" width="12.7109375" style="1" customWidth="1"/>
    <col min="5149" max="5376" width="9.140625" style="1"/>
    <col min="5377" max="5378" width="6.7109375" style="1" customWidth="1"/>
    <col min="5379" max="5379" width="7.42578125" style="1" customWidth="1"/>
    <col min="5380" max="5380" width="8.5703125" style="1" customWidth="1"/>
    <col min="5381" max="5381" width="4.140625" style="1" customWidth="1"/>
    <col min="5382" max="5383" width="3.85546875" style="1" customWidth="1"/>
    <col min="5384" max="5384" width="61.7109375" style="1" customWidth="1"/>
    <col min="5385" max="5385" width="20.28515625" style="1" customWidth="1"/>
    <col min="5386" max="5386" width="12.7109375" style="1" customWidth="1"/>
    <col min="5387" max="5387" width="14.140625" style="1" customWidth="1"/>
    <col min="5388" max="5391" width="12.7109375" style="1" customWidth="1"/>
    <col min="5392" max="5392" width="13" style="1" customWidth="1"/>
    <col min="5393" max="5395" width="12.7109375" style="1" customWidth="1"/>
    <col min="5396" max="5396" width="5.42578125" style="1" customWidth="1"/>
    <col min="5397" max="5397" width="12.7109375" style="1" customWidth="1"/>
    <col min="5398" max="5398" width="13" style="1" customWidth="1"/>
    <col min="5399" max="5399" width="12.7109375" style="1" customWidth="1"/>
    <col min="5400" max="5400" width="12.85546875" style="1" customWidth="1"/>
    <col min="5401" max="5402" width="12.7109375" style="1" customWidth="1"/>
    <col min="5403" max="5403" width="12.140625" style="1" customWidth="1"/>
    <col min="5404" max="5404" width="12.7109375" style="1" customWidth="1"/>
    <col min="5405" max="5632" width="9.140625" style="1"/>
    <col min="5633" max="5634" width="6.7109375" style="1" customWidth="1"/>
    <col min="5635" max="5635" width="7.42578125" style="1" customWidth="1"/>
    <col min="5636" max="5636" width="8.5703125" style="1" customWidth="1"/>
    <col min="5637" max="5637" width="4.140625" style="1" customWidth="1"/>
    <col min="5638" max="5639" width="3.85546875" style="1" customWidth="1"/>
    <col min="5640" max="5640" width="61.7109375" style="1" customWidth="1"/>
    <col min="5641" max="5641" width="20.28515625" style="1" customWidth="1"/>
    <col min="5642" max="5642" width="12.7109375" style="1" customWidth="1"/>
    <col min="5643" max="5643" width="14.140625" style="1" customWidth="1"/>
    <col min="5644" max="5647" width="12.7109375" style="1" customWidth="1"/>
    <col min="5648" max="5648" width="13" style="1" customWidth="1"/>
    <col min="5649" max="5651" width="12.7109375" style="1" customWidth="1"/>
    <col min="5652" max="5652" width="5.42578125" style="1" customWidth="1"/>
    <col min="5653" max="5653" width="12.7109375" style="1" customWidth="1"/>
    <col min="5654" max="5654" width="13" style="1" customWidth="1"/>
    <col min="5655" max="5655" width="12.7109375" style="1" customWidth="1"/>
    <col min="5656" max="5656" width="12.85546875" style="1" customWidth="1"/>
    <col min="5657" max="5658" width="12.7109375" style="1" customWidth="1"/>
    <col min="5659" max="5659" width="12.140625" style="1" customWidth="1"/>
    <col min="5660" max="5660" width="12.7109375" style="1" customWidth="1"/>
    <col min="5661" max="5888" width="9.140625" style="1"/>
    <col min="5889" max="5890" width="6.7109375" style="1" customWidth="1"/>
    <col min="5891" max="5891" width="7.42578125" style="1" customWidth="1"/>
    <col min="5892" max="5892" width="8.5703125" style="1" customWidth="1"/>
    <col min="5893" max="5893" width="4.140625" style="1" customWidth="1"/>
    <col min="5894" max="5895" width="3.85546875" style="1" customWidth="1"/>
    <col min="5896" max="5896" width="61.7109375" style="1" customWidth="1"/>
    <col min="5897" max="5897" width="20.28515625" style="1" customWidth="1"/>
    <col min="5898" max="5898" width="12.7109375" style="1" customWidth="1"/>
    <col min="5899" max="5899" width="14.140625" style="1" customWidth="1"/>
    <col min="5900" max="5903" width="12.7109375" style="1" customWidth="1"/>
    <col min="5904" max="5904" width="13" style="1" customWidth="1"/>
    <col min="5905" max="5907" width="12.7109375" style="1" customWidth="1"/>
    <col min="5908" max="5908" width="5.42578125" style="1" customWidth="1"/>
    <col min="5909" max="5909" width="12.7109375" style="1" customWidth="1"/>
    <col min="5910" max="5910" width="13" style="1" customWidth="1"/>
    <col min="5911" max="5911" width="12.7109375" style="1" customWidth="1"/>
    <col min="5912" max="5912" width="12.85546875" style="1" customWidth="1"/>
    <col min="5913" max="5914" width="12.7109375" style="1" customWidth="1"/>
    <col min="5915" max="5915" width="12.140625" style="1" customWidth="1"/>
    <col min="5916" max="5916" width="12.7109375" style="1" customWidth="1"/>
    <col min="5917" max="6144" width="9.140625" style="1"/>
    <col min="6145" max="6146" width="6.7109375" style="1" customWidth="1"/>
    <col min="6147" max="6147" width="7.42578125" style="1" customWidth="1"/>
    <col min="6148" max="6148" width="8.5703125" style="1" customWidth="1"/>
    <col min="6149" max="6149" width="4.140625" style="1" customWidth="1"/>
    <col min="6150" max="6151" width="3.85546875" style="1" customWidth="1"/>
    <col min="6152" max="6152" width="61.7109375" style="1" customWidth="1"/>
    <col min="6153" max="6153" width="20.28515625" style="1" customWidth="1"/>
    <col min="6154" max="6154" width="12.7109375" style="1" customWidth="1"/>
    <col min="6155" max="6155" width="14.140625" style="1" customWidth="1"/>
    <col min="6156" max="6159" width="12.7109375" style="1" customWidth="1"/>
    <col min="6160" max="6160" width="13" style="1" customWidth="1"/>
    <col min="6161" max="6163" width="12.7109375" style="1" customWidth="1"/>
    <col min="6164" max="6164" width="5.42578125" style="1" customWidth="1"/>
    <col min="6165" max="6165" width="12.7109375" style="1" customWidth="1"/>
    <col min="6166" max="6166" width="13" style="1" customWidth="1"/>
    <col min="6167" max="6167" width="12.7109375" style="1" customWidth="1"/>
    <col min="6168" max="6168" width="12.85546875" style="1" customWidth="1"/>
    <col min="6169" max="6170" width="12.7109375" style="1" customWidth="1"/>
    <col min="6171" max="6171" width="12.140625" style="1" customWidth="1"/>
    <col min="6172" max="6172" width="12.7109375" style="1" customWidth="1"/>
    <col min="6173" max="6400" width="9.140625" style="1"/>
    <col min="6401" max="6402" width="6.7109375" style="1" customWidth="1"/>
    <col min="6403" max="6403" width="7.42578125" style="1" customWidth="1"/>
    <col min="6404" max="6404" width="8.5703125" style="1" customWidth="1"/>
    <col min="6405" max="6405" width="4.140625" style="1" customWidth="1"/>
    <col min="6406" max="6407" width="3.85546875" style="1" customWidth="1"/>
    <col min="6408" max="6408" width="61.7109375" style="1" customWidth="1"/>
    <col min="6409" max="6409" width="20.28515625" style="1" customWidth="1"/>
    <col min="6410" max="6410" width="12.7109375" style="1" customWidth="1"/>
    <col min="6411" max="6411" width="14.140625" style="1" customWidth="1"/>
    <col min="6412" max="6415" width="12.7109375" style="1" customWidth="1"/>
    <col min="6416" max="6416" width="13" style="1" customWidth="1"/>
    <col min="6417" max="6419" width="12.7109375" style="1" customWidth="1"/>
    <col min="6420" max="6420" width="5.42578125" style="1" customWidth="1"/>
    <col min="6421" max="6421" width="12.7109375" style="1" customWidth="1"/>
    <col min="6422" max="6422" width="13" style="1" customWidth="1"/>
    <col min="6423" max="6423" width="12.7109375" style="1" customWidth="1"/>
    <col min="6424" max="6424" width="12.85546875" style="1" customWidth="1"/>
    <col min="6425" max="6426" width="12.7109375" style="1" customWidth="1"/>
    <col min="6427" max="6427" width="12.140625" style="1" customWidth="1"/>
    <col min="6428" max="6428" width="12.7109375" style="1" customWidth="1"/>
    <col min="6429" max="6656" width="9.140625" style="1"/>
    <col min="6657" max="6658" width="6.7109375" style="1" customWidth="1"/>
    <col min="6659" max="6659" width="7.42578125" style="1" customWidth="1"/>
    <col min="6660" max="6660" width="8.5703125" style="1" customWidth="1"/>
    <col min="6661" max="6661" width="4.140625" style="1" customWidth="1"/>
    <col min="6662" max="6663" width="3.85546875" style="1" customWidth="1"/>
    <col min="6664" max="6664" width="61.7109375" style="1" customWidth="1"/>
    <col min="6665" max="6665" width="20.28515625" style="1" customWidth="1"/>
    <col min="6666" max="6666" width="12.7109375" style="1" customWidth="1"/>
    <col min="6667" max="6667" width="14.140625" style="1" customWidth="1"/>
    <col min="6668" max="6671" width="12.7109375" style="1" customWidth="1"/>
    <col min="6672" max="6672" width="13" style="1" customWidth="1"/>
    <col min="6673" max="6675" width="12.7109375" style="1" customWidth="1"/>
    <col min="6676" max="6676" width="5.42578125" style="1" customWidth="1"/>
    <col min="6677" max="6677" width="12.7109375" style="1" customWidth="1"/>
    <col min="6678" max="6678" width="13" style="1" customWidth="1"/>
    <col min="6679" max="6679" width="12.7109375" style="1" customWidth="1"/>
    <col min="6680" max="6680" width="12.85546875" style="1" customWidth="1"/>
    <col min="6681" max="6682" width="12.7109375" style="1" customWidth="1"/>
    <col min="6683" max="6683" width="12.140625" style="1" customWidth="1"/>
    <col min="6684" max="6684" width="12.7109375" style="1" customWidth="1"/>
    <col min="6685" max="6912" width="9.140625" style="1"/>
    <col min="6913" max="6914" width="6.7109375" style="1" customWidth="1"/>
    <col min="6915" max="6915" width="7.42578125" style="1" customWidth="1"/>
    <col min="6916" max="6916" width="8.5703125" style="1" customWidth="1"/>
    <col min="6917" max="6917" width="4.140625" style="1" customWidth="1"/>
    <col min="6918" max="6919" width="3.85546875" style="1" customWidth="1"/>
    <col min="6920" max="6920" width="61.7109375" style="1" customWidth="1"/>
    <col min="6921" max="6921" width="20.28515625" style="1" customWidth="1"/>
    <col min="6922" max="6922" width="12.7109375" style="1" customWidth="1"/>
    <col min="6923" max="6923" width="14.140625" style="1" customWidth="1"/>
    <col min="6924" max="6927" width="12.7109375" style="1" customWidth="1"/>
    <col min="6928" max="6928" width="13" style="1" customWidth="1"/>
    <col min="6929" max="6931" width="12.7109375" style="1" customWidth="1"/>
    <col min="6932" max="6932" width="5.42578125" style="1" customWidth="1"/>
    <col min="6933" max="6933" width="12.7109375" style="1" customWidth="1"/>
    <col min="6934" max="6934" width="13" style="1" customWidth="1"/>
    <col min="6935" max="6935" width="12.7109375" style="1" customWidth="1"/>
    <col min="6936" max="6936" width="12.85546875" style="1" customWidth="1"/>
    <col min="6937" max="6938" width="12.7109375" style="1" customWidth="1"/>
    <col min="6939" max="6939" width="12.140625" style="1" customWidth="1"/>
    <col min="6940" max="6940" width="12.7109375" style="1" customWidth="1"/>
    <col min="6941" max="7168" width="9.140625" style="1"/>
    <col min="7169" max="7170" width="6.7109375" style="1" customWidth="1"/>
    <col min="7171" max="7171" width="7.42578125" style="1" customWidth="1"/>
    <col min="7172" max="7172" width="8.5703125" style="1" customWidth="1"/>
    <col min="7173" max="7173" width="4.140625" style="1" customWidth="1"/>
    <col min="7174" max="7175" width="3.85546875" style="1" customWidth="1"/>
    <col min="7176" max="7176" width="61.7109375" style="1" customWidth="1"/>
    <col min="7177" max="7177" width="20.28515625" style="1" customWidth="1"/>
    <col min="7178" max="7178" width="12.7109375" style="1" customWidth="1"/>
    <col min="7179" max="7179" width="14.140625" style="1" customWidth="1"/>
    <col min="7180" max="7183" width="12.7109375" style="1" customWidth="1"/>
    <col min="7184" max="7184" width="13" style="1" customWidth="1"/>
    <col min="7185" max="7187" width="12.7109375" style="1" customWidth="1"/>
    <col min="7188" max="7188" width="5.42578125" style="1" customWidth="1"/>
    <col min="7189" max="7189" width="12.7109375" style="1" customWidth="1"/>
    <col min="7190" max="7190" width="13" style="1" customWidth="1"/>
    <col min="7191" max="7191" width="12.7109375" style="1" customWidth="1"/>
    <col min="7192" max="7192" width="12.85546875" style="1" customWidth="1"/>
    <col min="7193" max="7194" width="12.7109375" style="1" customWidth="1"/>
    <col min="7195" max="7195" width="12.140625" style="1" customWidth="1"/>
    <col min="7196" max="7196" width="12.7109375" style="1" customWidth="1"/>
    <col min="7197" max="7424" width="9.140625" style="1"/>
    <col min="7425" max="7426" width="6.7109375" style="1" customWidth="1"/>
    <col min="7427" max="7427" width="7.42578125" style="1" customWidth="1"/>
    <col min="7428" max="7428" width="8.5703125" style="1" customWidth="1"/>
    <col min="7429" max="7429" width="4.140625" style="1" customWidth="1"/>
    <col min="7430" max="7431" width="3.85546875" style="1" customWidth="1"/>
    <col min="7432" max="7432" width="61.7109375" style="1" customWidth="1"/>
    <col min="7433" max="7433" width="20.28515625" style="1" customWidth="1"/>
    <col min="7434" max="7434" width="12.7109375" style="1" customWidth="1"/>
    <col min="7435" max="7435" width="14.140625" style="1" customWidth="1"/>
    <col min="7436" max="7439" width="12.7109375" style="1" customWidth="1"/>
    <col min="7440" max="7440" width="13" style="1" customWidth="1"/>
    <col min="7441" max="7443" width="12.7109375" style="1" customWidth="1"/>
    <col min="7444" max="7444" width="5.42578125" style="1" customWidth="1"/>
    <col min="7445" max="7445" width="12.7109375" style="1" customWidth="1"/>
    <col min="7446" max="7446" width="13" style="1" customWidth="1"/>
    <col min="7447" max="7447" width="12.7109375" style="1" customWidth="1"/>
    <col min="7448" max="7448" width="12.85546875" style="1" customWidth="1"/>
    <col min="7449" max="7450" width="12.7109375" style="1" customWidth="1"/>
    <col min="7451" max="7451" width="12.140625" style="1" customWidth="1"/>
    <col min="7452" max="7452" width="12.7109375" style="1" customWidth="1"/>
    <col min="7453" max="7680" width="9.140625" style="1"/>
    <col min="7681" max="7682" width="6.7109375" style="1" customWidth="1"/>
    <col min="7683" max="7683" width="7.42578125" style="1" customWidth="1"/>
    <col min="7684" max="7684" width="8.5703125" style="1" customWidth="1"/>
    <col min="7685" max="7685" width="4.140625" style="1" customWidth="1"/>
    <col min="7686" max="7687" width="3.85546875" style="1" customWidth="1"/>
    <col min="7688" max="7688" width="61.7109375" style="1" customWidth="1"/>
    <col min="7689" max="7689" width="20.28515625" style="1" customWidth="1"/>
    <col min="7690" max="7690" width="12.7109375" style="1" customWidth="1"/>
    <col min="7691" max="7691" width="14.140625" style="1" customWidth="1"/>
    <col min="7692" max="7695" width="12.7109375" style="1" customWidth="1"/>
    <col min="7696" max="7696" width="13" style="1" customWidth="1"/>
    <col min="7697" max="7699" width="12.7109375" style="1" customWidth="1"/>
    <col min="7700" max="7700" width="5.42578125" style="1" customWidth="1"/>
    <col min="7701" max="7701" width="12.7109375" style="1" customWidth="1"/>
    <col min="7702" max="7702" width="13" style="1" customWidth="1"/>
    <col min="7703" max="7703" width="12.7109375" style="1" customWidth="1"/>
    <col min="7704" max="7704" width="12.85546875" style="1" customWidth="1"/>
    <col min="7705" max="7706" width="12.7109375" style="1" customWidth="1"/>
    <col min="7707" max="7707" width="12.140625" style="1" customWidth="1"/>
    <col min="7708" max="7708" width="12.7109375" style="1" customWidth="1"/>
    <col min="7709" max="7936" width="9.140625" style="1"/>
    <col min="7937" max="7938" width="6.7109375" style="1" customWidth="1"/>
    <col min="7939" max="7939" width="7.42578125" style="1" customWidth="1"/>
    <col min="7940" max="7940" width="8.5703125" style="1" customWidth="1"/>
    <col min="7941" max="7941" width="4.140625" style="1" customWidth="1"/>
    <col min="7942" max="7943" width="3.85546875" style="1" customWidth="1"/>
    <col min="7944" max="7944" width="61.7109375" style="1" customWidth="1"/>
    <col min="7945" max="7945" width="20.28515625" style="1" customWidth="1"/>
    <col min="7946" max="7946" width="12.7109375" style="1" customWidth="1"/>
    <col min="7947" max="7947" width="14.140625" style="1" customWidth="1"/>
    <col min="7948" max="7951" width="12.7109375" style="1" customWidth="1"/>
    <col min="7952" max="7952" width="13" style="1" customWidth="1"/>
    <col min="7953" max="7955" width="12.7109375" style="1" customWidth="1"/>
    <col min="7956" max="7956" width="5.42578125" style="1" customWidth="1"/>
    <col min="7957" max="7957" width="12.7109375" style="1" customWidth="1"/>
    <col min="7958" max="7958" width="13" style="1" customWidth="1"/>
    <col min="7959" max="7959" width="12.7109375" style="1" customWidth="1"/>
    <col min="7960" max="7960" width="12.85546875" style="1" customWidth="1"/>
    <col min="7961" max="7962" width="12.7109375" style="1" customWidth="1"/>
    <col min="7963" max="7963" width="12.140625" style="1" customWidth="1"/>
    <col min="7964" max="7964" width="12.7109375" style="1" customWidth="1"/>
    <col min="7965" max="8192" width="9.140625" style="1"/>
    <col min="8193" max="8194" width="6.7109375" style="1" customWidth="1"/>
    <col min="8195" max="8195" width="7.42578125" style="1" customWidth="1"/>
    <col min="8196" max="8196" width="8.5703125" style="1" customWidth="1"/>
    <col min="8197" max="8197" width="4.140625" style="1" customWidth="1"/>
    <col min="8198" max="8199" width="3.85546875" style="1" customWidth="1"/>
    <col min="8200" max="8200" width="61.7109375" style="1" customWidth="1"/>
    <col min="8201" max="8201" width="20.28515625" style="1" customWidth="1"/>
    <col min="8202" max="8202" width="12.7109375" style="1" customWidth="1"/>
    <col min="8203" max="8203" width="14.140625" style="1" customWidth="1"/>
    <col min="8204" max="8207" width="12.7109375" style="1" customWidth="1"/>
    <col min="8208" max="8208" width="13" style="1" customWidth="1"/>
    <col min="8209" max="8211" width="12.7109375" style="1" customWidth="1"/>
    <col min="8212" max="8212" width="5.42578125" style="1" customWidth="1"/>
    <col min="8213" max="8213" width="12.7109375" style="1" customWidth="1"/>
    <col min="8214" max="8214" width="13" style="1" customWidth="1"/>
    <col min="8215" max="8215" width="12.7109375" style="1" customWidth="1"/>
    <col min="8216" max="8216" width="12.85546875" style="1" customWidth="1"/>
    <col min="8217" max="8218" width="12.7109375" style="1" customWidth="1"/>
    <col min="8219" max="8219" width="12.140625" style="1" customWidth="1"/>
    <col min="8220" max="8220" width="12.7109375" style="1" customWidth="1"/>
    <col min="8221" max="8448" width="9.140625" style="1"/>
    <col min="8449" max="8450" width="6.7109375" style="1" customWidth="1"/>
    <col min="8451" max="8451" width="7.42578125" style="1" customWidth="1"/>
    <col min="8452" max="8452" width="8.5703125" style="1" customWidth="1"/>
    <col min="8453" max="8453" width="4.140625" style="1" customWidth="1"/>
    <col min="8454" max="8455" width="3.85546875" style="1" customWidth="1"/>
    <col min="8456" max="8456" width="61.7109375" style="1" customWidth="1"/>
    <col min="8457" max="8457" width="20.28515625" style="1" customWidth="1"/>
    <col min="8458" max="8458" width="12.7109375" style="1" customWidth="1"/>
    <col min="8459" max="8459" width="14.140625" style="1" customWidth="1"/>
    <col min="8460" max="8463" width="12.7109375" style="1" customWidth="1"/>
    <col min="8464" max="8464" width="13" style="1" customWidth="1"/>
    <col min="8465" max="8467" width="12.7109375" style="1" customWidth="1"/>
    <col min="8468" max="8468" width="5.42578125" style="1" customWidth="1"/>
    <col min="8469" max="8469" width="12.7109375" style="1" customWidth="1"/>
    <col min="8470" max="8470" width="13" style="1" customWidth="1"/>
    <col min="8471" max="8471" width="12.7109375" style="1" customWidth="1"/>
    <col min="8472" max="8472" width="12.85546875" style="1" customWidth="1"/>
    <col min="8473" max="8474" width="12.7109375" style="1" customWidth="1"/>
    <col min="8475" max="8475" width="12.140625" style="1" customWidth="1"/>
    <col min="8476" max="8476" width="12.7109375" style="1" customWidth="1"/>
    <col min="8477" max="8704" width="9.140625" style="1"/>
    <col min="8705" max="8706" width="6.7109375" style="1" customWidth="1"/>
    <col min="8707" max="8707" width="7.42578125" style="1" customWidth="1"/>
    <col min="8708" max="8708" width="8.5703125" style="1" customWidth="1"/>
    <col min="8709" max="8709" width="4.140625" style="1" customWidth="1"/>
    <col min="8710" max="8711" width="3.85546875" style="1" customWidth="1"/>
    <col min="8712" max="8712" width="61.7109375" style="1" customWidth="1"/>
    <col min="8713" max="8713" width="20.28515625" style="1" customWidth="1"/>
    <col min="8714" max="8714" width="12.7109375" style="1" customWidth="1"/>
    <col min="8715" max="8715" width="14.140625" style="1" customWidth="1"/>
    <col min="8716" max="8719" width="12.7109375" style="1" customWidth="1"/>
    <col min="8720" max="8720" width="13" style="1" customWidth="1"/>
    <col min="8721" max="8723" width="12.7109375" style="1" customWidth="1"/>
    <col min="8724" max="8724" width="5.42578125" style="1" customWidth="1"/>
    <col min="8725" max="8725" width="12.7109375" style="1" customWidth="1"/>
    <col min="8726" max="8726" width="13" style="1" customWidth="1"/>
    <col min="8727" max="8727" width="12.7109375" style="1" customWidth="1"/>
    <col min="8728" max="8728" width="12.85546875" style="1" customWidth="1"/>
    <col min="8729" max="8730" width="12.7109375" style="1" customWidth="1"/>
    <col min="8731" max="8731" width="12.140625" style="1" customWidth="1"/>
    <col min="8732" max="8732" width="12.7109375" style="1" customWidth="1"/>
    <col min="8733" max="8960" width="9.140625" style="1"/>
    <col min="8961" max="8962" width="6.7109375" style="1" customWidth="1"/>
    <col min="8963" max="8963" width="7.42578125" style="1" customWidth="1"/>
    <col min="8964" max="8964" width="8.5703125" style="1" customWidth="1"/>
    <col min="8965" max="8965" width="4.140625" style="1" customWidth="1"/>
    <col min="8966" max="8967" width="3.85546875" style="1" customWidth="1"/>
    <col min="8968" max="8968" width="61.7109375" style="1" customWidth="1"/>
    <col min="8969" max="8969" width="20.28515625" style="1" customWidth="1"/>
    <col min="8970" max="8970" width="12.7109375" style="1" customWidth="1"/>
    <col min="8971" max="8971" width="14.140625" style="1" customWidth="1"/>
    <col min="8972" max="8975" width="12.7109375" style="1" customWidth="1"/>
    <col min="8976" max="8976" width="13" style="1" customWidth="1"/>
    <col min="8977" max="8979" width="12.7109375" style="1" customWidth="1"/>
    <col min="8980" max="8980" width="5.42578125" style="1" customWidth="1"/>
    <col min="8981" max="8981" width="12.7109375" style="1" customWidth="1"/>
    <col min="8982" max="8982" width="13" style="1" customWidth="1"/>
    <col min="8983" max="8983" width="12.7109375" style="1" customWidth="1"/>
    <col min="8984" max="8984" width="12.85546875" style="1" customWidth="1"/>
    <col min="8985" max="8986" width="12.7109375" style="1" customWidth="1"/>
    <col min="8987" max="8987" width="12.140625" style="1" customWidth="1"/>
    <col min="8988" max="8988" width="12.7109375" style="1" customWidth="1"/>
    <col min="8989" max="9216" width="9.140625" style="1"/>
    <col min="9217" max="9218" width="6.7109375" style="1" customWidth="1"/>
    <col min="9219" max="9219" width="7.42578125" style="1" customWidth="1"/>
    <col min="9220" max="9220" width="8.5703125" style="1" customWidth="1"/>
    <col min="9221" max="9221" width="4.140625" style="1" customWidth="1"/>
    <col min="9222" max="9223" width="3.85546875" style="1" customWidth="1"/>
    <col min="9224" max="9224" width="61.7109375" style="1" customWidth="1"/>
    <col min="9225" max="9225" width="20.28515625" style="1" customWidth="1"/>
    <col min="9226" max="9226" width="12.7109375" style="1" customWidth="1"/>
    <col min="9227" max="9227" width="14.140625" style="1" customWidth="1"/>
    <col min="9228" max="9231" width="12.7109375" style="1" customWidth="1"/>
    <col min="9232" max="9232" width="13" style="1" customWidth="1"/>
    <col min="9233" max="9235" width="12.7109375" style="1" customWidth="1"/>
    <col min="9236" max="9236" width="5.42578125" style="1" customWidth="1"/>
    <col min="9237" max="9237" width="12.7109375" style="1" customWidth="1"/>
    <col min="9238" max="9238" width="13" style="1" customWidth="1"/>
    <col min="9239" max="9239" width="12.7109375" style="1" customWidth="1"/>
    <col min="9240" max="9240" width="12.85546875" style="1" customWidth="1"/>
    <col min="9241" max="9242" width="12.7109375" style="1" customWidth="1"/>
    <col min="9243" max="9243" width="12.140625" style="1" customWidth="1"/>
    <col min="9244" max="9244" width="12.7109375" style="1" customWidth="1"/>
    <col min="9245" max="9472" width="9.140625" style="1"/>
    <col min="9473" max="9474" width="6.7109375" style="1" customWidth="1"/>
    <col min="9475" max="9475" width="7.42578125" style="1" customWidth="1"/>
    <col min="9476" max="9476" width="8.5703125" style="1" customWidth="1"/>
    <col min="9477" max="9477" width="4.140625" style="1" customWidth="1"/>
    <col min="9478" max="9479" width="3.85546875" style="1" customWidth="1"/>
    <col min="9480" max="9480" width="61.7109375" style="1" customWidth="1"/>
    <col min="9481" max="9481" width="20.28515625" style="1" customWidth="1"/>
    <col min="9482" max="9482" width="12.7109375" style="1" customWidth="1"/>
    <col min="9483" max="9483" width="14.140625" style="1" customWidth="1"/>
    <col min="9484" max="9487" width="12.7109375" style="1" customWidth="1"/>
    <col min="9488" max="9488" width="13" style="1" customWidth="1"/>
    <col min="9489" max="9491" width="12.7109375" style="1" customWidth="1"/>
    <col min="9492" max="9492" width="5.42578125" style="1" customWidth="1"/>
    <col min="9493" max="9493" width="12.7109375" style="1" customWidth="1"/>
    <col min="9494" max="9494" width="13" style="1" customWidth="1"/>
    <col min="9495" max="9495" width="12.7109375" style="1" customWidth="1"/>
    <col min="9496" max="9496" width="12.85546875" style="1" customWidth="1"/>
    <col min="9497" max="9498" width="12.7109375" style="1" customWidth="1"/>
    <col min="9499" max="9499" width="12.140625" style="1" customWidth="1"/>
    <col min="9500" max="9500" width="12.7109375" style="1" customWidth="1"/>
    <col min="9501" max="9728" width="9.140625" style="1"/>
    <col min="9729" max="9730" width="6.7109375" style="1" customWidth="1"/>
    <col min="9731" max="9731" width="7.42578125" style="1" customWidth="1"/>
    <col min="9732" max="9732" width="8.5703125" style="1" customWidth="1"/>
    <col min="9733" max="9733" width="4.140625" style="1" customWidth="1"/>
    <col min="9734" max="9735" width="3.85546875" style="1" customWidth="1"/>
    <col min="9736" max="9736" width="61.7109375" style="1" customWidth="1"/>
    <col min="9737" max="9737" width="20.28515625" style="1" customWidth="1"/>
    <col min="9738" max="9738" width="12.7109375" style="1" customWidth="1"/>
    <col min="9739" max="9739" width="14.140625" style="1" customWidth="1"/>
    <col min="9740" max="9743" width="12.7109375" style="1" customWidth="1"/>
    <col min="9744" max="9744" width="13" style="1" customWidth="1"/>
    <col min="9745" max="9747" width="12.7109375" style="1" customWidth="1"/>
    <col min="9748" max="9748" width="5.42578125" style="1" customWidth="1"/>
    <col min="9749" max="9749" width="12.7109375" style="1" customWidth="1"/>
    <col min="9750" max="9750" width="13" style="1" customWidth="1"/>
    <col min="9751" max="9751" width="12.7109375" style="1" customWidth="1"/>
    <col min="9752" max="9752" width="12.85546875" style="1" customWidth="1"/>
    <col min="9753" max="9754" width="12.7109375" style="1" customWidth="1"/>
    <col min="9755" max="9755" width="12.140625" style="1" customWidth="1"/>
    <col min="9756" max="9756" width="12.7109375" style="1" customWidth="1"/>
    <col min="9757" max="9984" width="9.140625" style="1"/>
    <col min="9985" max="9986" width="6.7109375" style="1" customWidth="1"/>
    <col min="9987" max="9987" width="7.42578125" style="1" customWidth="1"/>
    <col min="9988" max="9988" width="8.5703125" style="1" customWidth="1"/>
    <col min="9989" max="9989" width="4.140625" style="1" customWidth="1"/>
    <col min="9990" max="9991" width="3.85546875" style="1" customWidth="1"/>
    <col min="9992" max="9992" width="61.7109375" style="1" customWidth="1"/>
    <col min="9993" max="9993" width="20.28515625" style="1" customWidth="1"/>
    <col min="9994" max="9994" width="12.7109375" style="1" customWidth="1"/>
    <col min="9995" max="9995" width="14.140625" style="1" customWidth="1"/>
    <col min="9996" max="9999" width="12.7109375" style="1" customWidth="1"/>
    <col min="10000" max="10000" width="13" style="1" customWidth="1"/>
    <col min="10001" max="10003" width="12.7109375" style="1" customWidth="1"/>
    <col min="10004" max="10004" width="5.42578125" style="1" customWidth="1"/>
    <col min="10005" max="10005" width="12.7109375" style="1" customWidth="1"/>
    <col min="10006" max="10006" width="13" style="1" customWidth="1"/>
    <col min="10007" max="10007" width="12.7109375" style="1" customWidth="1"/>
    <col min="10008" max="10008" width="12.85546875" style="1" customWidth="1"/>
    <col min="10009" max="10010" width="12.7109375" style="1" customWidth="1"/>
    <col min="10011" max="10011" width="12.140625" style="1" customWidth="1"/>
    <col min="10012" max="10012" width="12.7109375" style="1" customWidth="1"/>
    <col min="10013" max="10240" width="9.140625" style="1"/>
    <col min="10241" max="10242" width="6.7109375" style="1" customWidth="1"/>
    <col min="10243" max="10243" width="7.42578125" style="1" customWidth="1"/>
    <col min="10244" max="10244" width="8.5703125" style="1" customWidth="1"/>
    <col min="10245" max="10245" width="4.140625" style="1" customWidth="1"/>
    <col min="10246" max="10247" width="3.85546875" style="1" customWidth="1"/>
    <col min="10248" max="10248" width="61.7109375" style="1" customWidth="1"/>
    <col min="10249" max="10249" width="20.28515625" style="1" customWidth="1"/>
    <col min="10250" max="10250" width="12.7109375" style="1" customWidth="1"/>
    <col min="10251" max="10251" width="14.140625" style="1" customWidth="1"/>
    <col min="10252" max="10255" width="12.7109375" style="1" customWidth="1"/>
    <col min="10256" max="10256" width="13" style="1" customWidth="1"/>
    <col min="10257" max="10259" width="12.7109375" style="1" customWidth="1"/>
    <col min="10260" max="10260" width="5.42578125" style="1" customWidth="1"/>
    <col min="10261" max="10261" width="12.7109375" style="1" customWidth="1"/>
    <col min="10262" max="10262" width="13" style="1" customWidth="1"/>
    <col min="10263" max="10263" width="12.7109375" style="1" customWidth="1"/>
    <col min="10264" max="10264" width="12.85546875" style="1" customWidth="1"/>
    <col min="10265" max="10266" width="12.7109375" style="1" customWidth="1"/>
    <col min="10267" max="10267" width="12.140625" style="1" customWidth="1"/>
    <col min="10268" max="10268" width="12.7109375" style="1" customWidth="1"/>
    <col min="10269" max="10496" width="9.140625" style="1"/>
    <col min="10497" max="10498" width="6.7109375" style="1" customWidth="1"/>
    <col min="10499" max="10499" width="7.42578125" style="1" customWidth="1"/>
    <col min="10500" max="10500" width="8.5703125" style="1" customWidth="1"/>
    <col min="10501" max="10501" width="4.140625" style="1" customWidth="1"/>
    <col min="10502" max="10503" width="3.85546875" style="1" customWidth="1"/>
    <col min="10504" max="10504" width="61.7109375" style="1" customWidth="1"/>
    <col min="10505" max="10505" width="20.28515625" style="1" customWidth="1"/>
    <col min="10506" max="10506" width="12.7109375" style="1" customWidth="1"/>
    <col min="10507" max="10507" width="14.140625" style="1" customWidth="1"/>
    <col min="10508" max="10511" width="12.7109375" style="1" customWidth="1"/>
    <col min="10512" max="10512" width="13" style="1" customWidth="1"/>
    <col min="10513" max="10515" width="12.7109375" style="1" customWidth="1"/>
    <col min="10516" max="10516" width="5.42578125" style="1" customWidth="1"/>
    <col min="10517" max="10517" width="12.7109375" style="1" customWidth="1"/>
    <col min="10518" max="10518" width="13" style="1" customWidth="1"/>
    <col min="10519" max="10519" width="12.7109375" style="1" customWidth="1"/>
    <col min="10520" max="10520" width="12.85546875" style="1" customWidth="1"/>
    <col min="10521" max="10522" width="12.7109375" style="1" customWidth="1"/>
    <col min="10523" max="10523" width="12.140625" style="1" customWidth="1"/>
    <col min="10524" max="10524" width="12.7109375" style="1" customWidth="1"/>
    <col min="10525" max="10752" width="9.140625" style="1"/>
    <col min="10753" max="10754" width="6.7109375" style="1" customWidth="1"/>
    <col min="10755" max="10755" width="7.42578125" style="1" customWidth="1"/>
    <col min="10756" max="10756" width="8.5703125" style="1" customWidth="1"/>
    <col min="10757" max="10757" width="4.140625" style="1" customWidth="1"/>
    <col min="10758" max="10759" width="3.85546875" style="1" customWidth="1"/>
    <col min="10760" max="10760" width="61.7109375" style="1" customWidth="1"/>
    <col min="10761" max="10761" width="20.28515625" style="1" customWidth="1"/>
    <col min="10762" max="10762" width="12.7109375" style="1" customWidth="1"/>
    <col min="10763" max="10763" width="14.140625" style="1" customWidth="1"/>
    <col min="10764" max="10767" width="12.7109375" style="1" customWidth="1"/>
    <col min="10768" max="10768" width="13" style="1" customWidth="1"/>
    <col min="10769" max="10771" width="12.7109375" style="1" customWidth="1"/>
    <col min="10772" max="10772" width="5.42578125" style="1" customWidth="1"/>
    <col min="10773" max="10773" width="12.7109375" style="1" customWidth="1"/>
    <col min="10774" max="10774" width="13" style="1" customWidth="1"/>
    <col min="10775" max="10775" width="12.7109375" style="1" customWidth="1"/>
    <col min="10776" max="10776" width="12.85546875" style="1" customWidth="1"/>
    <col min="10777" max="10778" width="12.7109375" style="1" customWidth="1"/>
    <col min="10779" max="10779" width="12.140625" style="1" customWidth="1"/>
    <col min="10780" max="10780" width="12.7109375" style="1" customWidth="1"/>
    <col min="10781" max="11008" width="9.140625" style="1"/>
    <col min="11009" max="11010" width="6.7109375" style="1" customWidth="1"/>
    <col min="11011" max="11011" width="7.42578125" style="1" customWidth="1"/>
    <col min="11012" max="11012" width="8.5703125" style="1" customWidth="1"/>
    <col min="11013" max="11013" width="4.140625" style="1" customWidth="1"/>
    <col min="11014" max="11015" width="3.85546875" style="1" customWidth="1"/>
    <col min="11016" max="11016" width="61.7109375" style="1" customWidth="1"/>
    <col min="11017" max="11017" width="20.28515625" style="1" customWidth="1"/>
    <col min="11018" max="11018" width="12.7109375" style="1" customWidth="1"/>
    <col min="11019" max="11019" width="14.140625" style="1" customWidth="1"/>
    <col min="11020" max="11023" width="12.7109375" style="1" customWidth="1"/>
    <col min="11024" max="11024" width="13" style="1" customWidth="1"/>
    <col min="11025" max="11027" width="12.7109375" style="1" customWidth="1"/>
    <col min="11028" max="11028" width="5.42578125" style="1" customWidth="1"/>
    <col min="11029" max="11029" width="12.7109375" style="1" customWidth="1"/>
    <col min="11030" max="11030" width="13" style="1" customWidth="1"/>
    <col min="11031" max="11031" width="12.7109375" style="1" customWidth="1"/>
    <col min="11032" max="11032" width="12.85546875" style="1" customWidth="1"/>
    <col min="11033" max="11034" width="12.7109375" style="1" customWidth="1"/>
    <col min="11035" max="11035" width="12.140625" style="1" customWidth="1"/>
    <col min="11036" max="11036" width="12.7109375" style="1" customWidth="1"/>
    <col min="11037" max="11264" width="9.140625" style="1"/>
    <col min="11265" max="11266" width="6.7109375" style="1" customWidth="1"/>
    <col min="11267" max="11267" width="7.42578125" style="1" customWidth="1"/>
    <col min="11268" max="11268" width="8.5703125" style="1" customWidth="1"/>
    <col min="11269" max="11269" width="4.140625" style="1" customWidth="1"/>
    <col min="11270" max="11271" width="3.85546875" style="1" customWidth="1"/>
    <col min="11272" max="11272" width="61.7109375" style="1" customWidth="1"/>
    <col min="11273" max="11273" width="20.28515625" style="1" customWidth="1"/>
    <col min="11274" max="11274" width="12.7109375" style="1" customWidth="1"/>
    <col min="11275" max="11275" width="14.140625" style="1" customWidth="1"/>
    <col min="11276" max="11279" width="12.7109375" style="1" customWidth="1"/>
    <col min="11280" max="11280" width="13" style="1" customWidth="1"/>
    <col min="11281" max="11283" width="12.7109375" style="1" customWidth="1"/>
    <col min="11284" max="11284" width="5.42578125" style="1" customWidth="1"/>
    <col min="11285" max="11285" width="12.7109375" style="1" customWidth="1"/>
    <col min="11286" max="11286" width="13" style="1" customWidth="1"/>
    <col min="11287" max="11287" width="12.7109375" style="1" customWidth="1"/>
    <col min="11288" max="11288" width="12.85546875" style="1" customWidth="1"/>
    <col min="11289" max="11290" width="12.7109375" style="1" customWidth="1"/>
    <col min="11291" max="11291" width="12.140625" style="1" customWidth="1"/>
    <col min="11292" max="11292" width="12.7109375" style="1" customWidth="1"/>
    <col min="11293" max="11520" width="9.140625" style="1"/>
    <col min="11521" max="11522" width="6.7109375" style="1" customWidth="1"/>
    <col min="11523" max="11523" width="7.42578125" style="1" customWidth="1"/>
    <col min="11524" max="11524" width="8.5703125" style="1" customWidth="1"/>
    <col min="11525" max="11525" width="4.140625" style="1" customWidth="1"/>
    <col min="11526" max="11527" width="3.85546875" style="1" customWidth="1"/>
    <col min="11528" max="11528" width="61.7109375" style="1" customWidth="1"/>
    <col min="11529" max="11529" width="20.28515625" style="1" customWidth="1"/>
    <col min="11530" max="11530" width="12.7109375" style="1" customWidth="1"/>
    <col min="11531" max="11531" width="14.140625" style="1" customWidth="1"/>
    <col min="11532" max="11535" width="12.7109375" style="1" customWidth="1"/>
    <col min="11536" max="11536" width="13" style="1" customWidth="1"/>
    <col min="11537" max="11539" width="12.7109375" style="1" customWidth="1"/>
    <col min="11540" max="11540" width="5.42578125" style="1" customWidth="1"/>
    <col min="11541" max="11541" width="12.7109375" style="1" customWidth="1"/>
    <col min="11542" max="11542" width="13" style="1" customWidth="1"/>
    <col min="11543" max="11543" width="12.7109375" style="1" customWidth="1"/>
    <col min="11544" max="11544" width="12.85546875" style="1" customWidth="1"/>
    <col min="11545" max="11546" width="12.7109375" style="1" customWidth="1"/>
    <col min="11547" max="11547" width="12.140625" style="1" customWidth="1"/>
    <col min="11548" max="11548" width="12.7109375" style="1" customWidth="1"/>
    <col min="11549" max="11776" width="9.140625" style="1"/>
    <col min="11777" max="11778" width="6.7109375" style="1" customWidth="1"/>
    <col min="11779" max="11779" width="7.42578125" style="1" customWidth="1"/>
    <col min="11780" max="11780" width="8.5703125" style="1" customWidth="1"/>
    <col min="11781" max="11781" width="4.140625" style="1" customWidth="1"/>
    <col min="11782" max="11783" width="3.85546875" style="1" customWidth="1"/>
    <col min="11784" max="11784" width="61.7109375" style="1" customWidth="1"/>
    <col min="11785" max="11785" width="20.28515625" style="1" customWidth="1"/>
    <col min="11786" max="11786" width="12.7109375" style="1" customWidth="1"/>
    <col min="11787" max="11787" width="14.140625" style="1" customWidth="1"/>
    <col min="11788" max="11791" width="12.7109375" style="1" customWidth="1"/>
    <col min="11792" max="11792" width="13" style="1" customWidth="1"/>
    <col min="11793" max="11795" width="12.7109375" style="1" customWidth="1"/>
    <col min="11796" max="11796" width="5.42578125" style="1" customWidth="1"/>
    <col min="11797" max="11797" width="12.7109375" style="1" customWidth="1"/>
    <col min="11798" max="11798" width="13" style="1" customWidth="1"/>
    <col min="11799" max="11799" width="12.7109375" style="1" customWidth="1"/>
    <col min="11800" max="11800" width="12.85546875" style="1" customWidth="1"/>
    <col min="11801" max="11802" width="12.7109375" style="1" customWidth="1"/>
    <col min="11803" max="11803" width="12.140625" style="1" customWidth="1"/>
    <col min="11804" max="11804" width="12.7109375" style="1" customWidth="1"/>
    <col min="11805" max="12032" width="9.140625" style="1"/>
    <col min="12033" max="12034" width="6.7109375" style="1" customWidth="1"/>
    <col min="12035" max="12035" width="7.42578125" style="1" customWidth="1"/>
    <col min="12036" max="12036" width="8.5703125" style="1" customWidth="1"/>
    <col min="12037" max="12037" width="4.140625" style="1" customWidth="1"/>
    <col min="12038" max="12039" width="3.85546875" style="1" customWidth="1"/>
    <col min="12040" max="12040" width="61.7109375" style="1" customWidth="1"/>
    <col min="12041" max="12041" width="20.28515625" style="1" customWidth="1"/>
    <col min="12042" max="12042" width="12.7109375" style="1" customWidth="1"/>
    <col min="12043" max="12043" width="14.140625" style="1" customWidth="1"/>
    <col min="12044" max="12047" width="12.7109375" style="1" customWidth="1"/>
    <col min="12048" max="12048" width="13" style="1" customWidth="1"/>
    <col min="12049" max="12051" width="12.7109375" style="1" customWidth="1"/>
    <col min="12052" max="12052" width="5.42578125" style="1" customWidth="1"/>
    <col min="12053" max="12053" width="12.7109375" style="1" customWidth="1"/>
    <col min="12054" max="12054" width="13" style="1" customWidth="1"/>
    <col min="12055" max="12055" width="12.7109375" style="1" customWidth="1"/>
    <col min="12056" max="12056" width="12.85546875" style="1" customWidth="1"/>
    <col min="12057" max="12058" width="12.7109375" style="1" customWidth="1"/>
    <col min="12059" max="12059" width="12.140625" style="1" customWidth="1"/>
    <col min="12060" max="12060" width="12.7109375" style="1" customWidth="1"/>
    <col min="12061" max="12288" width="9.140625" style="1"/>
    <col min="12289" max="12290" width="6.7109375" style="1" customWidth="1"/>
    <col min="12291" max="12291" width="7.42578125" style="1" customWidth="1"/>
    <col min="12292" max="12292" width="8.5703125" style="1" customWidth="1"/>
    <col min="12293" max="12293" width="4.140625" style="1" customWidth="1"/>
    <col min="12294" max="12295" width="3.85546875" style="1" customWidth="1"/>
    <col min="12296" max="12296" width="61.7109375" style="1" customWidth="1"/>
    <col min="12297" max="12297" width="20.28515625" style="1" customWidth="1"/>
    <col min="12298" max="12298" width="12.7109375" style="1" customWidth="1"/>
    <col min="12299" max="12299" width="14.140625" style="1" customWidth="1"/>
    <col min="12300" max="12303" width="12.7109375" style="1" customWidth="1"/>
    <col min="12304" max="12304" width="13" style="1" customWidth="1"/>
    <col min="12305" max="12307" width="12.7109375" style="1" customWidth="1"/>
    <col min="12308" max="12308" width="5.42578125" style="1" customWidth="1"/>
    <col min="12309" max="12309" width="12.7109375" style="1" customWidth="1"/>
    <col min="12310" max="12310" width="13" style="1" customWidth="1"/>
    <col min="12311" max="12311" width="12.7109375" style="1" customWidth="1"/>
    <col min="12312" max="12312" width="12.85546875" style="1" customWidth="1"/>
    <col min="12313" max="12314" width="12.7109375" style="1" customWidth="1"/>
    <col min="12315" max="12315" width="12.140625" style="1" customWidth="1"/>
    <col min="12316" max="12316" width="12.7109375" style="1" customWidth="1"/>
    <col min="12317" max="12544" width="9.140625" style="1"/>
    <col min="12545" max="12546" width="6.7109375" style="1" customWidth="1"/>
    <col min="12547" max="12547" width="7.42578125" style="1" customWidth="1"/>
    <col min="12548" max="12548" width="8.5703125" style="1" customWidth="1"/>
    <col min="12549" max="12549" width="4.140625" style="1" customWidth="1"/>
    <col min="12550" max="12551" width="3.85546875" style="1" customWidth="1"/>
    <col min="12552" max="12552" width="61.7109375" style="1" customWidth="1"/>
    <col min="12553" max="12553" width="20.28515625" style="1" customWidth="1"/>
    <col min="12554" max="12554" width="12.7109375" style="1" customWidth="1"/>
    <col min="12555" max="12555" width="14.140625" style="1" customWidth="1"/>
    <col min="12556" max="12559" width="12.7109375" style="1" customWidth="1"/>
    <col min="12560" max="12560" width="13" style="1" customWidth="1"/>
    <col min="12561" max="12563" width="12.7109375" style="1" customWidth="1"/>
    <col min="12564" max="12564" width="5.42578125" style="1" customWidth="1"/>
    <col min="12565" max="12565" width="12.7109375" style="1" customWidth="1"/>
    <col min="12566" max="12566" width="13" style="1" customWidth="1"/>
    <col min="12567" max="12567" width="12.7109375" style="1" customWidth="1"/>
    <col min="12568" max="12568" width="12.85546875" style="1" customWidth="1"/>
    <col min="12569" max="12570" width="12.7109375" style="1" customWidth="1"/>
    <col min="12571" max="12571" width="12.140625" style="1" customWidth="1"/>
    <col min="12572" max="12572" width="12.7109375" style="1" customWidth="1"/>
    <col min="12573" max="12800" width="9.140625" style="1"/>
    <col min="12801" max="12802" width="6.7109375" style="1" customWidth="1"/>
    <col min="12803" max="12803" width="7.42578125" style="1" customWidth="1"/>
    <col min="12804" max="12804" width="8.5703125" style="1" customWidth="1"/>
    <col min="12805" max="12805" width="4.140625" style="1" customWidth="1"/>
    <col min="12806" max="12807" width="3.85546875" style="1" customWidth="1"/>
    <col min="12808" max="12808" width="61.7109375" style="1" customWidth="1"/>
    <col min="12809" max="12809" width="20.28515625" style="1" customWidth="1"/>
    <col min="12810" max="12810" width="12.7109375" style="1" customWidth="1"/>
    <col min="12811" max="12811" width="14.140625" style="1" customWidth="1"/>
    <col min="12812" max="12815" width="12.7109375" style="1" customWidth="1"/>
    <col min="12816" max="12816" width="13" style="1" customWidth="1"/>
    <col min="12817" max="12819" width="12.7109375" style="1" customWidth="1"/>
    <col min="12820" max="12820" width="5.42578125" style="1" customWidth="1"/>
    <col min="12821" max="12821" width="12.7109375" style="1" customWidth="1"/>
    <col min="12822" max="12822" width="13" style="1" customWidth="1"/>
    <col min="12823" max="12823" width="12.7109375" style="1" customWidth="1"/>
    <col min="12824" max="12824" width="12.85546875" style="1" customWidth="1"/>
    <col min="12825" max="12826" width="12.7109375" style="1" customWidth="1"/>
    <col min="12827" max="12827" width="12.140625" style="1" customWidth="1"/>
    <col min="12828" max="12828" width="12.7109375" style="1" customWidth="1"/>
    <col min="12829" max="13056" width="9.140625" style="1"/>
    <col min="13057" max="13058" width="6.7109375" style="1" customWidth="1"/>
    <col min="13059" max="13059" width="7.42578125" style="1" customWidth="1"/>
    <col min="13060" max="13060" width="8.5703125" style="1" customWidth="1"/>
    <col min="13061" max="13061" width="4.140625" style="1" customWidth="1"/>
    <col min="13062" max="13063" width="3.85546875" style="1" customWidth="1"/>
    <col min="13064" max="13064" width="61.7109375" style="1" customWidth="1"/>
    <col min="13065" max="13065" width="20.28515625" style="1" customWidth="1"/>
    <col min="13066" max="13066" width="12.7109375" style="1" customWidth="1"/>
    <col min="13067" max="13067" width="14.140625" style="1" customWidth="1"/>
    <col min="13068" max="13071" width="12.7109375" style="1" customWidth="1"/>
    <col min="13072" max="13072" width="13" style="1" customWidth="1"/>
    <col min="13073" max="13075" width="12.7109375" style="1" customWidth="1"/>
    <col min="13076" max="13076" width="5.42578125" style="1" customWidth="1"/>
    <col min="13077" max="13077" width="12.7109375" style="1" customWidth="1"/>
    <col min="13078" max="13078" width="13" style="1" customWidth="1"/>
    <col min="13079" max="13079" width="12.7109375" style="1" customWidth="1"/>
    <col min="13080" max="13080" width="12.85546875" style="1" customWidth="1"/>
    <col min="13081" max="13082" width="12.7109375" style="1" customWidth="1"/>
    <col min="13083" max="13083" width="12.140625" style="1" customWidth="1"/>
    <col min="13084" max="13084" width="12.7109375" style="1" customWidth="1"/>
    <col min="13085" max="13312" width="9.140625" style="1"/>
    <col min="13313" max="13314" width="6.7109375" style="1" customWidth="1"/>
    <col min="13315" max="13315" width="7.42578125" style="1" customWidth="1"/>
    <col min="13316" max="13316" width="8.5703125" style="1" customWidth="1"/>
    <col min="13317" max="13317" width="4.140625" style="1" customWidth="1"/>
    <col min="13318" max="13319" width="3.85546875" style="1" customWidth="1"/>
    <col min="13320" max="13320" width="61.7109375" style="1" customWidth="1"/>
    <col min="13321" max="13321" width="20.28515625" style="1" customWidth="1"/>
    <col min="13322" max="13322" width="12.7109375" style="1" customWidth="1"/>
    <col min="13323" max="13323" width="14.140625" style="1" customWidth="1"/>
    <col min="13324" max="13327" width="12.7109375" style="1" customWidth="1"/>
    <col min="13328" max="13328" width="13" style="1" customWidth="1"/>
    <col min="13329" max="13331" width="12.7109375" style="1" customWidth="1"/>
    <col min="13332" max="13332" width="5.42578125" style="1" customWidth="1"/>
    <col min="13333" max="13333" width="12.7109375" style="1" customWidth="1"/>
    <col min="13334" max="13334" width="13" style="1" customWidth="1"/>
    <col min="13335" max="13335" width="12.7109375" style="1" customWidth="1"/>
    <col min="13336" max="13336" width="12.85546875" style="1" customWidth="1"/>
    <col min="13337" max="13338" width="12.7109375" style="1" customWidth="1"/>
    <col min="13339" max="13339" width="12.140625" style="1" customWidth="1"/>
    <col min="13340" max="13340" width="12.7109375" style="1" customWidth="1"/>
    <col min="13341" max="13568" width="9.140625" style="1"/>
    <col min="13569" max="13570" width="6.7109375" style="1" customWidth="1"/>
    <col min="13571" max="13571" width="7.42578125" style="1" customWidth="1"/>
    <col min="13572" max="13572" width="8.5703125" style="1" customWidth="1"/>
    <col min="13573" max="13573" width="4.140625" style="1" customWidth="1"/>
    <col min="13574" max="13575" width="3.85546875" style="1" customWidth="1"/>
    <col min="13576" max="13576" width="61.7109375" style="1" customWidth="1"/>
    <col min="13577" max="13577" width="20.28515625" style="1" customWidth="1"/>
    <col min="13578" max="13578" width="12.7109375" style="1" customWidth="1"/>
    <col min="13579" max="13579" width="14.140625" style="1" customWidth="1"/>
    <col min="13580" max="13583" width="12.7109375" style="1" customWidth="1"/>
    <col min="13584" max="13584" width="13" style="1" customWidth="1"/>
    <col min="13585" max="13587" width="12.7109375" style="1" customWidth="1"/>
    <col min="13588" max="13588" width="5.42578125" style="1" customWidth="1"/>
    <col min="13589" max="13589" width="12.7109375" style="1" customWidth="1"/>
    <col min="13590" max="13590" width="13" style="1" customWidth="1"/>
    <col min="13591" max="13591" width="12.7109375" style="1" customWidth="1"/>
    <col min="13592" max="13592" width="12.85546875" style="1" customWidth="1"/>
    <col min="13593" max="13594" width="12.7109375" style="1" customWidth="1"/>
    <col min="13595" max="13595" width="12.140625" style="1" customWidth="1"/>
    <col min="13596" max="13596" width="12.7109375" style="1" customWidth="1"/>
    <col min="13597" max="13824" width="9.140625" style="1"/>
    <col min="13825" max="13826" width="6.7109375" style="1" customWidth="1"/>
    <col min="13827" max="13827" width="7.42578125" style="1" customWidth="1"/>
    <col min="13828" max="13828" width="8.5703125" style="1" customWidth="1"/>
    <col min="13829" max="13829" width="4.140625" style="1" customWidth="1"/>
    <col min="13830" max="13831" width="3.85546875" style="1" customWidth="1"/>
    <col min="13832" max="13832" width="61.7109375" style="1" customWidth="1"/>
    <col min="13833" max="13833" width="20.28515625" style="1" customWidth="1"/>
    <col min="13834" max="13834" width="12.7109375" style="1" customWidth="1"/>
    <col min="13835" max="13835" width="14.140625" style="1" customWidth="1"/>
    <col min="13836" max="13839" width="12.7109375" style="1" customWidth="1"/>
    <col min="13840" max="13840" width="13" style="1" customWidth="1"/>
    <col min="13841" max="13843" width="12.7109375" style="1" customWidth="1"/>
    <col min="13844" max="13844" width="5.42578125" style="1" customWidth="1"/>
    <col min="13845" max="13845" width="12.7109375" style="1" customWidth="1"/>
    <col min="13846" max="13846" width="13" style="1" customWidth="1"/>
    <col min="13847" max="13847" width="12.7109375" style="1" customWidth="1"/>
    <col min="13848" max="13848" width="12.85546875" style="1" customWidth="1"/>
    <col min="13849" max="13850" width="12.7109375" style="1" customWidth="1"/>
    <col min="13851" max="13851" width="12.140625" style="1" customWidth="1"/>
    <col min="13852" max="13852" width="12.7109375" style="1" customWidth="1"/>
    <col min="13853" max="14080" width="9.140625" style="1"/>
    <col min="14081" max="14082" width="6.7109375" style="1" customWidth="1"/>
    <col min="14083" max="14083" width="7.42578125" style="1" customWidth="1"/>
    <col min="14084" max="14084" width="8.5703125" style="1" customWidth="1"/>
    <col min="14085" max="14085" width="4.140625" style="1" customWidth="1"/>
    <col min="14086" max="14087" width="3.85546875" style="1" customWidth="1"/>
    <col min="14088" max="14088" width="61.7109375" style="1" customWidth="1"/>
    <col min="14089" max="14089" width="20.28515625" style="1" customWidth="1"/>
    <col min="14090" max="14090" width="12.7109375" style="1" customWidth="1"/>
    <col min="14091" max="14091" width="14.140625" style="1" customWidth="1"/>
    <col min="14092" max="14095" width="12.7109375" style="1" customWidth="1"/>
    <col min="14096" max="14096" width="13" style="1" customWidth="1"/>
    <col min="14097" max="14099" width="12.7109375" style="1" customWidth="1"/>
    <col min="14100" max="14100" width="5.42578125" style="1" customWidth="1"/>
    <col min="14101" max="14101" width="12.7109375" style="1" customWidth="1"/>
    <col min="14102" max="14102" width="13" style="1" customWidth="1"/>
    <col min="14103" max="14103" width="12.7109375" style="1" customWidth="1"/>
    <col min="14104" max="14104" width="12.85546875" style="1" customWidth="1"/>
    <col min="14105" max="14106" width="12.7109375" style="1" customWidth="1"/>
    <col min="14107" max="14107" width="12.140625" style="1" customWidth="1"/>
    <col min="14108" max="14108" width="12.7109375" style="1" customWidth="1"/>
    <col min="14109" max="14336" width="9.140625" style="1"/>
    <col min="14337" max="14338" width="6.7109375" style="1" customWidth="1"/>
    <col min="14339" max="14339" width="7.42578125" style="1" customWidth="1"/>
    <col min="14340" max="14340" width="8.5703125" style="1" customWidth="1"/>
    <col min="14341" max="14341" width="4.140625" style="1" customWidth="1"/>
    <col min="14342" max="14343" width="3.85546875" style="1" customWidth="1"/>
    <col min="14344" max="14344" width="61.7109375" style="1" customWidth="1"/>
    <col min="14345" max="14345" width="20.28515625" style="1" customWidth="1"/>
    <col min="14346" max="14346" width="12.7109375" style="1" customWidth="1"/>
    <col min="14347" max="14347" width="14.140625" style="1" customWidth="1"/>
    <col min="14348" max="14351" width="12.7109375" style="1" customWidth="1"/>
    <col min="14352" max="14352" width="13" style="1" customWidth="1"/>
    <col min="14353" max="14355" width="12.7109375" style="1" customWidth="1"/>
    <col min="14356" max="14356" width="5.42578125" style="1" customWidth="1"/>
    <col min="14357" max="14357" width="12.7109375" style="1" customWidth="1"/>
    <col min="14358" max="14358" width="13" style="1" customWidth="1"/>
    <col min="14359" max="14359" width="12.7109375" style="1" customWidth="1"/>
    <col min="14360" max="14360" width="12.85546875" style="1" customWidth="1"/>
    <col min="14361" max="14362" width="12.7109375" style="1" customWidth="1"/>
    <col min="14363" max="14363" width="12.140625" style="1" customWidth="1"/>
    <col min="14364" max="14364" width="12.7109375" style="1" customWidth="1"/>
    <col min="14365" max="14592" width="9.140625" style="1"/>
    <col min="14593" max="14594" width="6.7109375" style="1" customWidth="1"/>
    <col min="14595" max="14595" width="7.42578125" style="1" customWidth="1"/>
    <col min="14596" max="14596" width="8.5703125" style="1" customWidth="1"/>
    <col min="14597" max="14597" width="4.140625" style="1" customWidth="1"/>
    <col min="14598" max="14599" width="3.85546875" style="1" customWidth="1"/>
    <col min="14600" max="14600" width="61.7109375" style="1" customWidth="1"/>
    <col min="14601" max="14601" width="20.28515625" style="1" customWidth="1"/>
    <col min="14602" max="14602" width="12.7109375" style="1" customWidth="1"/>
    <col min="14603" max="14603" width="14.140625" style="1" customWidth="1"/>
    <col min="14604" max="14607" width="12.7109375" style="1" customWidth="1"/>
    <col min="14608" max="14608" width="13" style="1" customWidth="1"/>
    <col min="14609" max="14611" width="12.7109375" style="1" customWidth="1"/>
    <col min="14612" max="14612" width="5.42578125" style="1" customWidth="1"/>
    <col min="14613" max="14613" width="12.7109375" style="1" customWidth="1"/>
    <col min="14614" max="14614" width="13" style="1" customWidth="1"/>
    <col min="14615" max="14615" width="12.7109375" style="1" customWidth="1"/>
    <col min="14616" max="14616" width="12.85546875" style="1" customWidth="1"/>
    <col min="14617" max="14618" width="12.7109375" style="1" customWidth="1"/>
    <col min="14619" max="14619" width="12.140625" style="1" customWidth="1"/>
    <col min="14620" max="14620" width="12.7109375" style="1" customWidth="1"/>
    <col min="14621" max="14848" width="9.140625" style="1"/>
    <col min="14849" max="14850" width="6.7109375" style="1" customWidth="1"/>
    <col min="14851" max="14851" width="7.42578125" style="1" customWidth="1"/>
    <col min="14852" max="14852" width="8.5703125" style="1" customWidth="1"/>
    <col min="14853" max="14853" width="4.140625" style="1" customWidth="1"/>
    <col min="14854" max="14855" width="3.85546875" style="1" customWidth="1"/>
    <col min="14856" max="14856" width="61.7109375" style="1" customWidth="1"/>
    <col min="14857" max="14857" width="20.28515625" style="1" customWidth="1"/>
    <col min="14858" max="14858" width="12.7109375" style="1" customWidth="1"/>
    <col min="14859" max="14859" width="14.140625" style="1" customWidth="1"/>
    <col min="14860" max="14863" width="12.7109375" style="1" customWidth="1"/>
    <col min="14864" max="14864" width="13" style="1" customWidth="1"/>
    <col min="14865" max="14867" width="12.7109375" style="1" customWidth="1"/>
    <col min="14868" max="14868" width="5.42578125" style="1" customWidth="1"/>
    <col min="14869" max="14869" width="12.7109375" style="1" customWidth="1"/>
    <col min="14870" max="14870" width="13" style="1" customWidth="1"/>
    <col min="14871" max="14871" width="12.7109375" style="1" customWidth="1"/>
    <col min="14872" max="14872" width="12.85546875" style="1" customWidth="1"/>
    <col min="14873" max="14874" width="12.7109375" style="1" customWidth="1"/>
    <col min="14875" max="14875" width="12.140625" style="1" customWidth="1"/>
    <col min="14876" max="14876" width="12.7109375" style="1" customWidth="1"/>
    <col min="14877" max="15104" width="9.140625" style="1"/>
    <col min="15105" max="15106" width="6.7109375" style="1" customWidth="1"/>
    <col min="15107" max="15107" width="7.42578125" style="1" customWidth="1"/>
    <col min="15108" max="15108" width="8.5703125" style="1" customWidth="1"/>
    <col min="15109" max="15109" width="4.140625" style="1" customWidth="1"/>
    <col min="15110" max="15111" width="3.85546875" style="1" customWidth="1"/>
    <col min="15112" max="15112" width="61.7109375" style="1" customWidth="1"/>
    <col min="15113" max="15113" width="20.28515625" style="1" customWidth="1"/>
    <col min="15114" max="15114" width="12.7109375" style="1" customWidth="1"/>
    <col min="15115" max="15115" width="14.140625" style="1" customWidth="1"/>
    <col min="15116" max="15119" width="12.7109375" style="1" customWidth="1"/>
    <col min="15120" max="15120" width="13" style="1" customWidth="1"/>
    <col min="15121" max="15123" width="12.7109375" style="1" customWidth="1"/>
    <col min="15124" max="15124" width="5.42578125" style="1" customWidth="1"/>
    <col min="15125" max="15125" width="12.7109375" style="1" customWidth="1"/>
    <col min="15126" max="15126" width="13" style="1" customWidth="1"/>
    <col min="15127" max="15127" width="12.7109375" style="1" customWidth="1"/>
    <col min="15128" max="15128" width="12.85546875" style="1" customWidth="1"/>
    <col min="15129" max="15130" width="12.7109375" style="1" customWidth="1"/>
    <col min="15131" max="15131" width="12.140625" style="1" customWidth="1"/>
    <col min="15132" max="15132" width="12.7109375" style="1" customWidth="1"/>
    <col min="15133" max="15360" width="9.140625" style="1"/>
    <col min="15361" max="15362" width="6.7109375" style="1" customWidth="1"/>
    <col min="15363" max="15363" width="7.42578125" style="1" customWidth="1"/>
    <col min="15364" max="15364" width="8.5703125" style="1" customWidth="1"/>
    <col min="15365" max="15365" width="4.140625" style="1" customWidth="1"/>
    <col min="15366" max="15367" width="3.85546875" style="1" customWidth="1"/>
    <col min="15368" max="15368" width="61.7109375" style="1" customWidth="1"/>
    <col min="15369" max="15369" width="20.28515625" style="1" customWidth="1"/>
    <col min="15370" max="15370" width="12.7109375" style="1" customWidth="1"/>
    <col min="15371" max="15371" width="14.140625" style="1" customWidth="1"/>
    <col min="15372" max="15375" width="12.7109375" style="1" customWidth="1"/>
    <col min="15376" max="15376" width="13" style="1" customWidth="1"/>
    <col min="15377" max="15379" width="12.7109375" style="1" customWidth="1"/>
    <col min="15380" max="15380" width="5.42578125" style="1" customWidth="1"/>
    <col min="15381" max="15381" width="12.7109375" style="1" customWidth="1"/>
    <col min="15382" max="15382" width="13" style="1" customWidth="1"/>
    <col min="15383" max="15383" width="12.7109375" style="1" customWidth="1"/>
    <col min="15384" max="15384" width="12.85546875" style="1" customWidth="1"/>
    <col min="15385" max="15386" width="12.7109375" style="1" customWidth="1"/>
    <col min="15387" max="15387" width="12.140625" style="1" customWidth="1"/>
    <col min="15388" max="15388" width="12.7109375" style="1" customWidth="1"/>
    <col min="15389" max="15616" width="9.140625" style="1"/>
    <col min="15617" max="15618" width="6.7109375" style="1" customWidth="1"/>
    <col min="15619" max="15619" width="7.42578125" style="1" customWidth="1"/>
    <col min="15620" max="15620" width="8.5703125" style="1" customWidth="1"/>
    <col min="15621" max="15621" width="4.140625" style="1" customWidth="1"/>
    <col min="15622" max="15623" width="3.85546875" style="1" customWidth="1"/>
    <col min="15624" max="15624" width="61.7109375" style="1" customWidth="1"/>
    <col min="15625" max="15625" width="20.28515625" style="1" customWidth="1"/>
    <col min="15626" max="15626" width="12.7109375" style="1" customWidth="1"/>
    <col min="15627" max="15627" width="14.140625" style="1" customWidth="1"/>
    <col min="15628" max="15631" width="12.7109375" style="1" customWidth="1"/>
    <col min="15632" max="15632" width="13" style="1" customWidth="1"/>
    <col min="15633" max="15635" width="12.7109375" style="1" customWidth="1"/>
    <col min="15636" max="15636" width="5.42578125" style="1" customWidth="1"/>
    <col min="15637" max="15637" width="12.7109375" style="1" customWidth="1"/>
    <col min="15638" max="15638" width="13" style="1" customWidth="1"/>
    <col min="15639" max="15639" width="12.7109375" style="1" customWidth="1"/>
    <col min="15640" max="15640" width="12.85546875" style="1" customWidth="1"/>
    <col min="15641" max="15642" width="12.7109375" style="1" customWidth="1"/>
    <col min="15643" max="15643" width="12.140625" style="1" customWidth="1"/>
    <col min="15644" max="15644" width="12.7109375" style="1" customWidth="1"/>
    <col min="15645" max="15872" width="9.140625" style="1"/>
    <col min="15873" max="15874" width="6.7109375" style="1" customWidth="1"/>
    <col min="15875" max="15875" width="7.42578125" style="1" customWidth="1"/>
    <col min="15876" max="15876" width="8.5703125" style="1" customWidth="1"/>
    <col min="15877" max="15877" width="4.140625" style="1" customWidth="1"/>
    <col min="15878" max="15879" width="3.85546875" style="1" customWidth="1"/>
    <col min="15880" max="15880" width="61.7109375" style="1" customWidth="1"/>
    <col min="15881" max="15881" width="20.28515625" style="1" customWidth="1"/>
    <col min="15882" max="15882" width="12.7109375" style="1" customWidth="1"/>
    <col min="15883" max="15883" width="14.140625" style="1" customWidth="1"/>
    <col min="15884" max="15887" width="12.7109375" style="1" customWidth="1"/>
    <col min="15888" max="15888" width="13" style="1" customWidth="1"/>
    <col min="15889" max="15891" width="12.7109375" style="1" customWidth="1"/>
    <col min="15892" max="15892" width="5.42578125" style="1" customWidth="1"/>
    <col min="15893" max="15893" width="12.7109375" style="1" customWidth="1"/>
    <col min="15894" max="15894" width="13" style="1" customWidth="1"/>
    <col min="15895" max="15895" width="12.7109375" style="1" customWidth="1"/>
    <col min="15896" max="15896" width="12.85546875" style="1" customWidth="1"/>
    <col min="15897" max="15898" width="12.7109375" style="1" customWidth="1"/>
    <col min="15899" max="15899" width="12.140625" style="1" customWidth="1"/>
    <col min="15900" max="15900" width="12.7109375" style="1" customWidth="1"/>
    <col min="15901" max="16128" width="9.140625" style="1"/>
    <col min="16129" max="16130" width="6.7109375" style="1" customWidth="1"/>
    <col min="16131" max="16131" width="7.42578125" style="1" customWidth="1"/>
    <col min="16132" max="16132" width="8.5703125" style="1" customWidth="1"/>
    <col min="16133" max="16133" width="4.140625" style="1" customWidth="1"/>
    <col min="16134" max="16135" width="3.85546875" style="1" customWidth="1"/>
    <col min="16136" max="16136" width="61.7109375" style="1" customWidth="1"/>
    <col min="16137" max="16137" width="20.28515625" style="1" customWidth="1"/>
    <col min="16138" max="16138" width="12.7109375" style="1" customWidth="1"/>
    <col min="16139" max="16139" width="14.140625" style="1" customWidth="1"/>
    <col min="16140" max="16143" width="12.7109375" style="1" customWidth="1"/>
    <col min="16144" max="16144" width="13" style="1" customWidth="1"/>
    <col min="16145" max="16147" width="12.7109375" style="1" customWidth="1"/>
    <col min="16148" max="16148" width="5.42578125" style="1" customWidth="1"/>
    <col min="16149" max="16149" width="12.7109375" style="1" customWidth="1"/>
    <col min="16150" max="16150" width="13" style="1" customWidth="1"/>
    <col min="16151" max="16151" width="12.7109375" style="1" customWidth="1"/>
    <col min="16152" max="16152" width="12.85546875" style="1" customWidth="1"/>
    <col min="16153" max="16154" width="12.7109375" style="1" customWidth="1"/>
    <col min="16155" max="16155" width="12.140625" style="1" customWidth="1"/>
    <col min="16156" max="16156" width="12.7109375" style="1" customWidth="1"/>
    <col min="16157" max="16384" width="9.140625" style="1"/>
  </cols>
  <sheetData>
    <row r="1" spans="1:30" ht="25.5" customHeight="1" x14ac:dyDescent="0.2"/>
    <row r="2" spans="1:30" ht="73.5" customHeight="1" x14ac:dyDescent="0.2">
      <c r="A2" s="547" t="s">
        <v>55</v>
      </c>
      <c r="B2" s="547"/>
      <c r="C2" s="547"/>
      <c r="H2" s="548" t="s">
        <v>56</v>
      </c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9" t="s">
        <v>93</v>
      </c>
      <c r="AB2" s="550"/>
      <c r="AC2" s="550"/>
      <c r="AD2" s="550"/>
    </row>
    <row r="3" spans="1:30" ht="65.25" customHeight="1" x14ac:dyDescent="0.2">
      <c r="A3" s="6"/>
      <c r="B3" s="6"/>
      <c r="C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AA3" s="8"/>
      <c r="AB3" s="9"/>
      <c r="AC3" s="9"/>
      <c r="AD3" s="9"/>
    </row>
    <row r="4" spans="1:30" ht="54" customHeight="1" x14ac:dyDescent="0.2">
      <c r="AA4" s="10"/>
    </row>
    <row r="5" spans="1:30" ht="27.75" customHeight="1" x14ac:dyDescent="0.2">
      <c r="A5" s="531" t="s">
        <v>0</v>
      </c>
      <c r="B5" s="531" t="s">
        <v>1</v>
      </c>
      <c r="C5" s="531" t="s">
        <v>2</v>
      </c>
      <c r="D5" s="531" t="s">
        <v>3</v>
      </c>
      <c r="E5" s="532" t="s">
        <v>4</v>
      </c>
      <c r="F5" s="533"/>
      <c r="G5" s="533"/>
      <c r="H5" s="533"/>
      <c r="I5" s="534"/>
      <c r="J5" s="529" t="s">
        <v>5</v>
      </c>
      <c r="K5" s="529"/>
      <c r="L5" s="529"/>
      <c r="M5" s="529"/>
      <c r="N5" s="529"/>
      <c r="O5" s="529"/>
      <c r="P5" s="529"/>
      <c r="Q5" s="529"/>
      <c r="R5" s="529"/>
      <c r="S5" s="529"/>
      <c r="U5" s="529" t="s">
        <v>6</v>
      </c>
      <c r="V5" s="529"/>
      <c r="W5" s="529"/>
      <c r="X5" s="529"/>
      <c r="Y5" s="529"/>
      <c r="Z5" s="529"/>
      <c r="AA5" s="529"/>
      <c r="AB5" s="529"/>
      <c r="AC5" s="529"/>
      <c r="AD5" s="11"/>
    </row>
    <row r="6" spans="1:30" ht="22.5" customHeight="1" x14ac:dyDescent="0.2">
      <c r="A6" s="531"/>
      <c r="B6" s="531"/>
      <c r="C6" s="531"/>
      <c r="D6" s="531"/>
      <c r="E6" s="535"/>
      <c r="F6" s="536"/>
      <c r="G6" s="536"/>
      <c r="H6" s="536"/>
      <c r="I6" s="537"/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  <c r="Q6" s="12" t="s">
        <v>14</v>
      </c>
      <c r="R6" s="12" t="s">
        <v>15</v>
      </c>
      <c r="S6" s="13" t="s">
        <v>16</v>
      </c>
      <c r="U6" s="14" t="s">
        <v>17</v>
      </c>
      <c r="V6" s="14" t="s">
        <v>18</v>
      </c>
      <c r="W6" s="14" t="s">
        <v>19</v>
      </c>
      <c r="X6" s="14" t="s">
        <v>20</v>
      </c>
      <c r="Y6" s="14" t="s">
        <v>21</v>
      </c>
      <c r="Z6" s="14" t="s">
        <v>22</v>
      </c>
      <c r="AA6" s="14" t="s">
        <v>23</v>
      </c>
      <c r="AB6" s="14" t="s">
        <v>24</v>
      </c>
      <c r="AC6" s="15" t="s">
        <v>25</v>
      </c>
      <c r="AD6" s="14" t="s">
        <v>26</v>
      </c>
    </row>
    <row r="7" spans="1:30" s="18" customFormat="1" ht="126" customHeight="1" x14ac:dyDescent="0.2">
      <c r="A7" s="531"/>
      <c r="B7" s="531"/>
      <c r="C7" s="531"/>
      <c r="D7" s="531"/>
      <c r="E7" s="538"/>
      <c r="F7" s="539"/>
      <c r="G7" s="539"/>
      <c r="H7" s="539"/>
      <c r="I7" s="540"/>
      <c r="J7" s="16" t="s">
        <v>27</v>
      </c>
      <c r="K7" s="16" t="s">
        <v>28</v>
      </c>
      <c r="L7" s="16" t="s">
        <v>29</v>
      </c>
      <c r="M7" s="16" t="s">
        <v>30</v>
      </c>
      <c r="N7" s="16" t="s">
        <v>31</v>
      </c>
      <c r="O7" s="16" t="s">
        <v>32</v>
      </c>
      <c r="P7" s="16" t="s">
        <v>33</v>
      </c>
      <c r="Q7" s="16" t="s">
        <v>34</v>
      </c>
      <c r="R7" s="16" t="s">
        <v>35</v>
      </c>
      <c r="S7" s="17" t="s">
        <v>36</v>
      </c>
      <c r="U7" s="16" t="s">
        <v>37</v>
      </c>
      <c r="V7" s="16" t="s">
        <v>38</v>
      </c>
      <c r="W7" s="16" t="s">
        <v>39</v>
      </c>
      <c r="X7" s="16" t="s">
        <v>40</v>
      </c>
      <c r="Y7" s="16" t="s">
        <v>41</v>
      </c>
      <c r="Z7" s="16" t="s">
        <v>42</v>
      </c>
      <c r="AA7" s="16" t="s">
        <v>43</v>
      </c>
      <c r="AB7" s="16" t="s">
        <v>44</v>
      </c>
      <c r="AC7" s="17" t="s">
        <v>45</v>
      </c>
      <c r="AD7" s="16" t="s">
        <v>46</v>
      </c>
    </row>
    <row r="8" spans="1:30" ht="14.25" customHeight="1" x14ac:dyDescent="0.2">
      <c r="F8" s="19"/>
      <c r="H8" s="20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U8" s="21"/>
      <c r="V8" s="21"/>
      <c r="W8" s="21"/>
      <c r="X8" s="21"/>
      <c r="Y8" s="21"/>
      <c r="Z8" s="21"/>
      <c r="AA8" s="21"/>
      <c r="AB8" s="21"/>
    </row>
    <row r="9" spans="1:30" s="29" customFormat="1" ht="36" customHeight="1" x14ac:dyDescent="0.2">
      <c r="A9" s="22" t="s">
        <v>8</v>
      </c>
      <c r="B9" s="23"/>
      <c r="C9" s="23"/>
      <c r="D9" s="23"/>
      <c r="E9" s="24" t="s">
        <v>205</v>
      </c>
      <c r="F9" s="25"/>
      <c r="G9" s="25"/>
      <c r="H9" s="26"/>
      <c r="I9" s="26"/>
      <c r="J9" s="27"/>
      <c r="K9" s="27"/>
      <c r="L9" s="27"/>
      <c r="M9" s="27"/>
      <c r="N9" s="27"/>
      <c r="O9" s="27"/>
      <c r="P9" s="27"/>
      <c r="Q9" s="27"/>
      <c r="R9" s="27"/>
      <c r="S9" s="28"/>
      <c r="U9" s="30"/>
      <c r="V9" s="27"/>
      <c r="W9" s="27"/>
      <c r="X9" s="27"/>
      <c r="Y9" s="27"/>
      <c r="Z9" s="27"/>
      <c r="AA9" s="27"/>
      <c r="AB9" s="27"/>
      <c r="AC9" s="31"/>
      <c r="AD9" s="32"/>
    </row>
    <row r="10" spans="1:30" s="18" customFormat="1" ht="29.25" customHeight="1" x14ac:dyDescent="0.2">
      <c r="A10" s="33"/>
      <c r="B10" s="33"/>
      <c r="C10" s="34" t="s">
        <v>7</v>
      </c>
      <c r="D10" s="33"/>
      <c r="E10" s="35"/>
      <c r="F10" s="36" t="s">
        <v>47</v>
      </c>
      <c r="G10" s="36"/>
      <c r="H10" s="37"/>
      <c r="I10" s="37"/>
      <c r="J10" s="27"/>
      <c r="K10" s="27"/>
      <c r="L10" s="27"/>
      <c r="M10" s="27"/>
      <c r="N10" s="27"/>
      <c r="O10" s="27"/>
      <c r="P10" s="27"/>
      <c r="Q10" s="27"/>
      <c r="R10" s="27"/>
      <c r="S10" s="28"/>
      <c r="U10" s="30"/>
      <c r="V10" s="27"/>
      <c r="W10" s="27"/>
      <c r="X10" s="27"/>
      <c r="Y10" s="27"/>
      <c r="Z10" s="27"/>
      <c r="AA10" s="27"/>
      <c r="AB10" s="27"/>
      <c r="AC10" s="31"/>
      <c r="AD10" s="32"/>
    </row>
    <row r="11" spans="1:30" s="18" customFormat="1" ht="24" customHeight="1" x14ac:dyDescent="0.2">
      <c r="A11" s="33"/>
      <c r="B11" s="33"/>
      <c r="C11" s="33"/>
      <c r="D11" s="34" t="s">
        <v>7</v>
      </c>
      <c r="G11" s="38" t="s">
        <v>48</v>
      </c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1"/>
      <c r="U11" s="30"/>
      <c r="V11" s="27"/>
      <c r="W11" s="27"/>
      <c r="X11" s="27"/>
      <c r="Y11" s="27"/>
      <c r="Z11" s="27"/>
      <c r="AA11" s="27"/>
      <c r="AB11" s="27"/>
      <c r="AC11" s="31"/>
      <c r="AD11" s="41"/>
    </row>
    <row r="12" spans="1:30" s="50" customFormat="1" ht="40.5" customHeight="1" thickBot="1" x14ac:dyDescent="0.25">
      <c r="A12" s="42"/>
      <c r="B12" s="43" t="s">
        <v>7</v>
      </c>
      <c r="C12" s="42"/>
      <c r="D12" s="44"/>
      <c r="E12" s="44"/>
      <c r="F12" s="45"/>
      <c r="G12" s="45"/>
      <c r="H12" s="46" t="s">
        <v>57</v>
      </c>
      <c r="I12" s="47" t="s">
        <v>49</v>
      </c>
      <c r="J12" s="48"/>
      <c r="K12" s="48"/>
      <c r="L12" s="48"/>
      <c r="M12" s="48"/>
      <c r="N12" s="48"/>
      <c r="O12" s="48"/>
      <c r="P12" s="48"/>
      <c r="Q12" s="48"/>
      <c r="R12" s="48"/>
      <c r="S12" s="49">
        <f>SUM(J12:R12)</f>
        <v>0</v>
      </c>
      <c r="U12" s="51"/>
      <c r="V12" s="51"/>
      <c r="W12" s="51"/>
      <c r="X12" s="51"/>
      <c r="Y12" s="51"/>
      <c r="Z12" s="51"/>
      <c r="AA12" s="51"/>
      <c r="AB12" s="51"/>
      <c r="AC12" s="52">
        <f>SUM(U12:AB12)</f>
        <v>0</v>
      </c>
      <c r="AD12" s="53">
        <v>2</v>
      </c>
    </row>
    <row r="13" spans="1:30" s="50" customFormat="1" ht="28.5" customHeight="1" thickTop="1" x14ac:dyDescent="0.2">
      <c r="A13" s="54"/>
      <c r="B13" s="55"/>
      <c r="C13" s="54"/>
      <c r="D13" s="56"/>
      <c r="E13" s="57"/>
      <c r="H13" s="58"/>
      <c r="I13" s="59" t="s">
        <v>50</v>
      </c>
      <c r="J13" s="60">
        <v>2257</v>
      </c>
      <c r="K13" s="60">
        <v>437</v>
      </c>
      <c r="L13" s="60">
        <v>515</v>
      </c>
      <c r="M13" s="60"/>
      <c r="N13" s="60"/>
      <c r="O13" s="60"/>
      <c r="P13" s="60"/>
      <c r="Q13" s="60"/>
      <c r="R13" s="60"/>
      <c r="S13" s="61">
        <f>SUM(J13:R13)</f>
        <v>3209</v>
      </c>
      <c r="U13" s="51"/>
      <c r="V13" s="51"/>
      <c r="W13" s="51"/>
      <c r="X13" s="51"/>
      <c r="Y13" s="51"/>
      <c r="Z13" s="60"/>
      <c r="AA13" s="60"/>
      <c r="AB13" s="60"/>
      <c r="AC13" s="52">
        <f>SUM(U13:AB13)</f>
        <v>0</v>
      </c>
      <c r="AD13" s="53"/>
    </row>
    <row r="14" spans="1:30" s="50" customFormat="1" ht="20.100000000000001" customHeight="1" x14ac:dyDescent="0.2">
      <c r="A14" s="62"/>
      <c r="B14" s="12"/>
      <c r="C14" s="62"/>
      <c r="D14" s="63"/>
      <c r="E14" s="57"/>
      <c r="H14" s="58"/>
      <c r="I14" s="34" t="s">
        <v>51</v>
      </c>
      <c r="J14" s="51">
        <v>2255</v>
      </c>
      <c r="K14" s="51">
        <v>437</v>
      </c>
      <c r="L14" s="51">
        <v>498</v>
      </c>
      <c r="M14" s="51"/>
      <c r="N14" s="51"/>
      <c r="O14" s="51"/>
      <c r="P14" s="51"/>
      <c r="Q14" s="51"/>
      <c r="R14" s="51"/>
      <c r="S14" s="52">
        <f>SUM(J14:R14)</f>
        <v>3190</v>
      </c>
      <c r="U14" s="51"/>
      <c r="V14" s="51"/>
      <c r="W14" s="51"/>
      <c r="X14" s="51"/>
      <c r="Y14" s="51"/>
      <c r="Z14" s="60"/>
      <c r="AA14" s="60"/>
      <c r="AB14" s="60"/>
      <c r="AC14" s="52">
        <f>SUM(U14:AB14)</f>
        <v>0</v>
      </c>
      <c r="AD14" s="53"/>
    </row>
    <row r="15" spans="1:30" s="50" customFormat="1" ht="20.100000000000001" customHeight="1" thickBot="1" x14ac:dyDescent="0.25">
      <c r="A15" s="64"/>
      <c r="B15" s="65"/>
      <c r="C15" s="64"/>
      <c r="D15" s="66"/>
      <c r="E15" s="57"/>
      <c r="H15" s="58"/>
      <c r="I15" s="67" t="s">
        <v>52</v>
      </c>
      <c r="J15" s="69">
        <f t="shared" ref="J15:L15" si="0">ROUND(J14/J13,2)</f>
        <v>1</v>
      </c>
      <c r="K15" s="69">
        <f t="shared" si="0"/>
        <v>1</v>
      </c>
      <c r="L15" s="69">
        <f t="shared" si="0"/>
        <v>0.97</v>
      </c>
      <c r="M15" s="68"/>
      <c r="N15" s="68"/>
      <c r="O15" s="68"/>
      <c r="P15" s="68"/>
      <c r="Q15" s="68"/>
      <c r="R15" s="68"/>
      <c r="S15" s="68">
        <f>ROUND(S14/S13,2)</f>
        <v>0.99</v>
      </c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1:30" s="50" customFormat="1" ht="24" customHeight="1" thickTop="1" thickBot="1" x14ac:dyDescent="0.25">
      <c r="A16" s="42"/>
      <c r="B16" s="71" t="s">
        <v>8</v>
      </c>
      <c r="C16" s="42"/>
      <c r="D16" s="44"/>
      <c r="E16" s="44"/>
      <c r="F16" s="45"/>
      <c r="G16" s="45"/>
      <c r="H16" s="46" t="s">
        <v>58</v>
      </c>
      <c r="I16" s="47" t="s">
        <v>49</v>
      </c>
      <c r="J16" s="48"/>
      <c r="K16" s="48"/>
      <c r="L16" s="48"/>
      <c r="M16" s="48"/>
      <c r="N16" s="48"/>
      <c r="O16" s="48"/>
      <c r="P16" s="48"/>
      <c r="Q16" s="48"/>
      <c r="R16" s="48"/>
      <c r="S16" s="49">
        <f>SUM(J16:R16)</f>
        <v>0</v>
      </c>
      <c r="U16" s="72"/>
      <c r="V16" s="72"/>
      <c r="W16" s="72"/>
      <c r="X16" s="72"/>
      <c r="Y16" s="72"/>
      <c r="Z16" s="72"/>
      <c r="AA16" s="72"/>
      <c r="AB16" s="72"/>
      <c r="AC16" s="73">
        <f t="shared" ref="AC16:AC22" si="1">SUM(U16:AB16)</f>
        <v>0</v>
      </c>
      <c r="AD16" s="74">
        <v>1</v>
      </c>
    </row>
    <row r="17" spans="1:31" s="50" customFormat="1" ht="22.5" customHeight="1" thickTop="1" x14ac:dyDescent="0.2">
      <c r="A17" s="54"/>
      <c r="B17" s="75"/>
      <c r="C17" s="54"/>
      <c r="D17" s="56"/>
      <c r="E17" s="57"/>
      <c r="H17" s="58"/>
      <c r="I17" s="59" t="s">
        <v>50</v>
      </c>
      <c r="J17" s="60"/>
      <c r="K17" s="60"/>
      <c r="L17" s="60">
        <v>390</v>
      </c>
      <c r="M17" s="60"/>
      <c r="N17" s="60"/>
      <c r="O17" s="60"/>
      <c r="P17" s="60"/>
      <c r="Q17" s="60"/>
      <c r="R17" s="60"/>
      <c r="S17" s="61">
        <f>SUM(J17:R17)</f>
        <v>390</v>
      </c>
      <c r="U17" s="60"/>
      <c r="V17" s="60"/>
      <c r="W17" s="60"/>
      <c r="X17" s="60"/>
      <c r="Y17" s="60"/>
      <c r="Z17" s="60"/>
      <c r="AA17" s="60"/>
      <c r="AB17" s="60"/>
      <c r="AC17" s="61">
        <f t="shared" si="1"/>
        <v>0</v>
      </c>
      <c r="AD17" s="76"/>
    </row>
    <row r="18" spans="1:31" s="99" customFormat="1" ht="19.5" customHeight="1" x14ac:dyDescent="0.2">
      <c r="A18" s="54"/>
      <c r="B18" s="480"/>
      <c r="C18" s="54"/>
      <c r="D18" s="56"/>
      <c r="E18" s="57"/>
      <c r="F18" s="50"/>
      <c r="G18" s="50"/>
      <c r="H18" s="81"/>
      <c r="I18" s="478" t="s">
        <v>51</v>
      </c>
      <c r="J18" s="86"/>
      <c r="K18" s="86"/>
      <c r="L18" s="86">
        <v>407</v>
      </c>
      <c r="M18" s="86"/>
      <c r="N18" s="86"/>
      <c r="O18" s="86"/>
      <c r="P18" s="86"/>
      <c r="Q18" s="86"/>
      <c r="R18" s="86"/>
      <c r="S18" s="61">
        <f>SUM(J18:R18)</f>
        <v>407</v>
      </c>
      <c r="U18" s="102"/>
      <c r="V18" s="103"/>
      <c r="W18" s="102"/>
      <c r="X18" s="102"/>
      <c r="Y18" s="102"/>
      <c r="Z18" s="102"/>
      <c r="AA18" s="102"/>
      <c r="AB18" s="102"/>
      <c r="AC18" s="52">
        <f t="shared" ref="AC18" si="2">SUM(U18:AB18)</f>
        <v>0</v>
      </c>
      <c r="AD18" s="102"/>
    </row>
    <row r="19" spans="1:31" s="50" customFormat="1" ht="20.100000000000001" customHeight="1" thickBot="1" x14ac:dyDescent="0.25">
      <c r="A19" s="64"/>
      <c r="B19" s="479"/>
      <c r="C19" s="64"/>
      <c r="D19" s="66"/>
      <c r="E19" s="57"/>
      <c r="H19" s="58"/>
      <c r="I19" s="67" t="s">
        <v>52</v>
      </c>
      <c r="J19" s="68"/>
      <c r="K19" s="68"/>
      <c r="L19" s="69">
        <f>ROUND(L18/L17,2)</f>
        <v>1.04</v>
      </c>
      <c r="M19" s="68"/>
      <c r="N19" s="68"/>
      <c r="O19" s="68"/>
      <c r="P19" s="68"/>
      <c r="Q19" s="68"/>
      <c r="R19" s="68"/>
      <c r="S19" s="69">
        <f>ROUND(S18/S17,2)</f>
        <v>1.04</v>
      </c>
      <c r="U19" s="69"/>
      <c r="V19" s="69"/>
      <c r="W19" s="69"/>
      <c r="X19" s="69"/>
      <c r="Y19" s="69"/>
      <c r="Z19" s="69"/>
      <c r="AA19" s="69"/>
      <c r="AB19" s="69"/>
      <c r="AC19" s="69"/>
      <c r="AD19" s="70"/>
    </row>
    <row r="20" spans="1:31" s="50" customFormat="1" ht="23.25" customHeight="1" thickTop="1" thickBot="1" x14ac:dyDescent="0.25">
      <c r="A20" s="42"/>
      <c r="B20" s="71" t="s">
        <v>9</v>
      </c>
      <c r="C20" s="42"/>
      <c r="D20" s="44"/>
      <c r="E20" s="44"/>
      <c r="F20" s="45"/>
      <c r="G20" s="45"/>
      <c r="H20" s="46" t="s">
        <v>59</v>
      </c>
      <c r="I20" s="47" t="s">
        <v>49</v>
      </c>
      <c r="J20" s="48"/>
      <c r="K20" s="48"/>
      <c r="L20" s="48"/>
      <c r="M20" s="48"/>
      <c r="N20" s="48"/>
      <c r="O20" s="48"/>
      <c r="P20" s="48"/>
      <c r="Q20" s="48"/>
      <c r="R20" s="48"/>
      <c r="S20" s="49">
        <f>SUM(J20:R20)</f>
        <v>0</v>
      </c>
      <c r="U20" s="72"/>
      <c r="V20" s="72"/>
      <c r="W20" s="72"/>
      <c r="X20" s="72"/>
      <c r="Y20" s="72"/>
      <c r="Z20" s="72"/>
      <c r="AA20" s="72"/>
      <c r="AB20" s="72"/>
      <c r="AC20" s="73">
        <f t="shared" si="1"/>
        <v>0</v>
      </c>
      <c r="AD20" s="74"/>
    </row>
    <row r="21" spans="1:31" s="50" customFormat="1" ht="30" customHeight="1" thickTop="1" thickBot="1" x14ac:dyDescent="0.25">
      <c r="A21" s="54"/>
      <c r="B21" s="75"/>
      <c r="C21" s="54"/>
      <c r="D21" s="56"/>
      <c r="E21" s="57"/>
      <c r="H21" s="58"/>
      <c r="I21" s="59" t="s">
        <v>50</v>
      </c>
      <c r="J21" s="60"/>
      <c r="K21" s="60"/>
      <c r="L21" s="60"/>
      <c r="M21" s="60"/>
      <c r="N21" s="60"/>
      <c r="O21" s="60"/>
      <c r="P21" s="60"/>
      <c r="Q21" s="60"/>
      <c r="R21" s="60"/>
      <c r="S21" s="61">
        <f>ROUND(S20/S17,2)</f>
        <v>0</v>
      </c>
      <c r="U21" s="60"/>
      <c r="V21" s="60"/>
      <c r="W21" s="60"/>
      <c r="X21" s="60"/>
      <c r="Y21" s="60"/>
      <c r="Z21" s="60"/>
      <c r="AA21" s="60"/>
      <c r="AB21" s="60">
        <v>3599</v>
      </c>
      <c r="AC21" s="73">
        <f t="shared" si="1"/>
        <v>3599</v>
      </c>
      <c r="AD21" s="76"/>
    </row>
    <row r="22" spans="1:31" s="99" customFormat="1" ht="19.5" customHeight="1" thickTop="1" x14ac:dyDescent="0.2">
      <c r="A22" s="54"/>
      <c r="B22" s="55"/>
      <c r="C22" s="54"/>
      <c r="D22" s="56"/>
      <c r="E22" s="57"/>
      <c r="F22" s="50"/>
      <c r="G22" s="50"/>
      <c r="H22" s="81"/>
      <c r="I22" s="80" t="s">
        <v>51</v>
      </c>
      <c r="J22" s="86"/>
      <c r="K22" s="86"/>
      <c r="L22" s="86"/>
      <c r="M22" s="86"/>
      <c r="N22" s="86"/>
      <c r="O22" s="86"/>
      <c r="P22" s="86"/>
      <c r="Q22" s="86"/>
      <c r="R22" s="86"/>
      <c r="S22" s="61">
        <f>SUM(J22:R22)</f>
        <v>0</v>
      </c>
      <c r="U22" s="102"/>
      <c r="V22" s="103"/>
      <c r="W22" s="102"/>
      <c r="X22" s="102"/>
      <c r="Y22" s="102"/>
      <c r="Z22" s="102"/>
      <c r="AA22" s="102"/>
      <c r="AB22" s="103">
        <v>3599</v>
      </c>
      <c r="AC22" s="52">
        <f t="shared" si="1"/>
        <v>3599</v>
      </c>
      <c r="AD22" s="102"/>
    </row>
    <row r="23" spans="1:31" s="99" customFormat="1" ht="19.5" customHeight="1" thickBot="1" x14ac:dyDescent="0.25">
      <c r="A23" s="42"/>
      <c r="B23" s="43"/>
      <c r="C23" s="42"/>
      <c r="D23" s="44"/>
      <c r="E23" s="57"/>
      <c r="F23" s="50"/>
      <c r="G23" s="50"/>
      <c r="H23" s="81"/>
      <c r="I23" s="89" t="s">
        <v>52</v>
      </c>
      <c r="J23" s="69"/>
      <c r="K23" s="69"/>
      <c r="L23" s="69"/>
      <c r="M23" s="90"/>
      <c r="N23" s="90"/>
      <c r="O23" s="69"/>
      <c r="P23" s="69"/>
      <c r="Q23" s="90"/>
      <c r="R23" s="90"/>
      <c r="S23" s="69"/>
      <c r="U23" s="69"/>
      <c r="V23" s="69"/>
      <c r="W23" s="69"/>
      <c r="X23" s="69"/>
      <c r="Y23" s="69"/>
      <c r="Z23" s="69"/>
      <c r="AA23" s="69"/>
      <c r="AB23" s="69">
        <f>ROUND(AB22/AB21,2)</f>
        <v>1</v>
      </c>
      <c r="AC23" s="69">
        <f>ROUND(AC22/AC21,2)</f>
        <v>1</v>
      </c>
      <c r="AD23" s="104"/>
    </row>
    <row r="24" spans="1:31" s="99" customFormat="1" ht="37.5" customHeight="1" thickTop="1" x14ac:dyDescent="0.2">
      <c r="A24" s="105"/>
      <c r="B24" s="105"/>
      <c r="C24" s="105"/>
      <c r="D24" s="106"/>
      <c r="E24" s="107"/>
      <c r="F24" s="108"/>
      <c r="G24" s="109" t="s">
        <v>53</v>
      </c>
      <c r="H24" s="110"/>
      <c r="I24" s="111" t="s">
        <v>49</v>
      </c>
      <c r="J24" s="112">
        <f t="shared" ref="J24:R24" si="3">J12+J16+J20</f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 t="shared" si="3"/>
        <v>0</v>
      </c>
      <c r="P24" s="112">
        <f t="shared" si="3"/>
        <v>0</v>
      </c>
      <c r="Q24" s="112">
        <f t="shared" si="3"/>
        <v>0</v>
      </c>
      <c r="R24" s="112">
        <f t="shared" si="3"/>
        <v>0</v>
      </c>
      <c r="S24" s="112">
        <f>SUM(J24:R24)</f>
        <v>0</v>
      </c>
      <c r="U24" s="113">
        <f t="shared" ref="U24:AC24" si="4">U12+U16+U20</f>
        <v>0</v>
      </c>
      <c r="V24" s="113">
        <f t="shared" si="4"/>
        <v>0</v>
      </c>
      <c r="W24" s="113">
        <f t="shared" si="4"/>
        <v>0</v>
      </c>
      <c r="X24" s="113">
        <f t="shared" si="4"/>
        <v>0</v>
      </c>
      <c r="Y24" s="113">
        <f t="shared" si="4"/>
        <v>0</v>
      </c>
      <c r="Z24" s="113">
        <f t="shared" si="4"/>
        <v>0</v>
      </c>
      <c r="AA24" s="113">
        <f t="shared" si="4"/>
        <v>0</v>
      </c>
      <c r="AB24" s="113">
        <f t="shared" si="4"/>
        <v>0</v>
      </c>
      <c r="AC24" s="113">
        <f t="shared" si="4"/>
        <v>0</v>
      </c>
      <c r="AD24" s="112">
        <f>SUM(AD12:AD21)</f>
        <v>3</v>
      </c>
    </row>
    <row r="25" spans="1:31" s="99" customFormat="1" ht="26.25" customHeight="1" x14ac:dyDescent="0.2">
      <c r="A25" s="114"/>
      <c r="B25" s="114"/>
      <c r="C25" s="114"/>
      <c r="D25" s="115"/>
      <c r="E25" s="116"/>
      <c r="F25" s="117"/>
      <c r="G25" s="118"/>
      <c r="H25" s="119"/>
      <c r="I25" s="80" t="s">
        <v>50</v>
      </c>
      <c r="J25" s="112">
        <f t="shared" ref="J25:R25" si="5">J13+J17+J21</f>
        <v>2257</v>
      </c>
      <c r="K25" s="112">
        <f t="shared" si="5"/>
        <v>437</v>
      </c>
      <c r="L25" s="112">
        <f t="shared" si="5"/>
        <v>905</v>
      </c>
      <c r="M25" s="112">
        <f t="shared" si="5"/>
        <v>0</v>
      </c>
      <c r="N25" s="112">
        <f t="shared" si="5"/>
        <v>0</v>
      </c>
      <c r="O25" s="112">
        <f t="shared" si="5"/>
        <v>0</v>
      </c>
      <c r="P25" s="112">
        <f t="shared" si="5"/>
        <v>0</v>
      </c>
      <c r="Q25" s="112">
        <f t="shared" si="5"/>
        <v>0</v>
      </c>
      <c r="R25" s="112">
        <f t="shared" si="5"/>
        <v>0</v>
      </c>
      <c r="S25" s="112">
        <f>SUM(J25:R25)</f>
        <v>3599</v>
      </c>
      <c r="U25" s="113">
        <f t="shared" ref="U25:AC25" si="6">U13+U17+U21</f>
        <v>0</v>
      </c>
      <c r="V25" s="113">
        <f t="shared" si="6"/>
        <v>0</v>
      </c>
      <c r="W25" s="113">
        <f t="shared" si="6"/>
        <v>0</v>
      </c>
      <c r="X25" s="113">
        <f t="shared" si="6"/>
        <v>0</v>
      </c>
      <c r="Y25" s="113">
        <f t="shared" si="6"/>
        <v>0</v>
      </c>
      <c r="Z25" s="113">
        <f t="shared" si="6"/>
        <v>0</v>
      </c>
      <c r="AA25" s="113">
        <f t="shared" si="6"/>
        <v>0</v>
      </c>
      <c r="AB25" s="113">
        <f t="shared" si="6"/>
        <v>3599</v>
      </c>
      <c r="AC25" s="113">
        <f t="shared" si="6"/>
        <v>3599</v>
      </c>
      <c r="AD25" s="102"/>
    </row>
    <row r="26" spans="1:31" s="99" customFormat="1" ht="25.5" customHeight="1" x14ac:dyDescent="0.2">
      <c r="A26" s="114"/>
      <c r="B26" s="114"/>
      <c r="C26" s="114"/>
      <c r="D26" s="115"/>
      <c r="E26" s="116"/>
      <c r="F26" s="117"/>
      <c r="G26" s="118"/>
      <c r="H26" s="119"/>
      <c r="I26" s="80" t="s">
        <v>51</v>
      </c>
      <c r="J26" s="112">
        <f>J14+J19+J18</f>
        <v>2255</v>
      </c>
      <c r="K26" s="112">
        <f t="shared" ref="K26:R26" si="7">K14+K19+K18</f>
        <v>437</v>
      </c>
      <c r="L26" s="112">
        <f t="shared" si="7"/>
        <v>906.04</v>
      </c>
      <c r="M26" s="112">
        <f t="shared" si="7"/>
        <v>0</v>
      </c>
      <c r="N26" s="112">
        <f t="shared" si="7"/>
        <v>0</v>
      </c>
      <c r="O26" s="112">
        <f t="shared" si="7"/>
        <v>0</v>
      </c>
      <c r="P26" s="112">
        <f t="shared" si="7"/>
        <v>0</v>
      </c>
      <c r="Q26" s="112">
        <f t="shared" si="7"/>
        <v>0</v>
      </c>
      <c r="R26" s="112">
        <f t="shared" si="7"/>
        <v>0</v>
      </c>
      <c r="S26" s="112">
        <f>SUM(J26:R26)</f>
        <v>3598.04</v>
      </c>
      <c r="U26" s="113">
        <f t="shared" ref="U26:AD26" si="8">U14+U19+U22</f>
        <v>0</v>
      </c>
      <c r="V26" s="113">
        <f t="shared" si="8"/>
        <v>0</v>
      </c>
      <c r="W26" s="113">
        <f t="shared" si="8"/>
        <v>0</v>
      </c>
      <c r="X26" s="113">
        <f t="shared" si="8"/>
        <v>0</v>
      </c>
      <c r="Y26" s="113">
        <f t="shared" si="8"/>
        <v>0</v>
      </c>
      <c r="Z26" s="113">
        <f t="shared" si="8"/>
        <v>0</v>
      </c>
      <c r="AA26" s="113">
        <f t="shared" si="8"/>
        <v>0</v>
      </c>
      <c r="AB26" s="113">
        <f t="shared" si="8"/>
        <v>3599</v>
      </c>
      <c r="AC26" s="113">
        <f t="shared" si="8"/>
        <v>3599</v>
      </c>
      <c r="AD26" s="113">
        <f t="shared" si="8"/>
        <v>0</v>
      </c>
    </row>
    <row r="27" spans="1:31" s="99" customFormat="1" ht="25.5" customHeight="1" thickBot="1" x14ac:dyDescent="0.25">
      <c r="A27" s="120"/>
      <c r="B27" s="120"/>
      <c r="C27" s="120"/>
      <c r="D27" s="121"/>
      <c r="E27" s="116"/>
      <c r="F27" s="117"/>
      <c r="G27" s="118"/>
      <c r="H27" s="119"/>
      <c r="I27" s="122" t="s">
        <v>52</v>
      </c>
      <c r="J27" s="69">
        <f>ROUND(J26/J25,2)</f>
        <v>1</v>
      </c>
      <c r="K27" s="69">
        <f>ROUND(K26/K25,2)</f>
        <v>1</v>
      </c>
      <c r="L27" s="69">
        <f>ROUND(L26/L25,2)</f>
        <v>1</v>
      </c>
      <c r="M27" s="69"/>
      <c r="N27" s="69"/>
      <c r="O27" s="69"/>
      <c r="P27" s="69"/>
      <c r="Q27" s="69"/>
      <c r="R27" s="69"/>
      <c r="S27" s="69">
        <f>ROUND(S26/S25,2)</f>
        <v>1</v>
      </c>
      <c r="U27" s="69"/>
      <c r="V27" s="69"/>
      <c r="W27" s="69"/>
      <c r="X27" s="69"/>
      <c r="Y27" s="69"/>
      <c r="Z27" s="69"/>
      <c r="AA27" s="69"/>
      <c r="AB27" s="69">
        <f>ROUND(AB26/AB25,2)</f>
        <v>1</v>
      </c>
      <c r="AC27" s="69">
        <f>ROUND(AC26/AC25,2)</f>
        <v>1</v>
      </c>
      <c r="AD27" s="104"/>
    </row>
    <row r="28" spans="1:31" ht="32.25" customHeight="1" thickTop="1" x14ac:dyDescent="0.2">
      <c r="A28" s="54"/>
      <c r="B28" s="54"/>
      <c r="C28" s="54"/>
      <c r="D28" s="56"/>
      <c r="E28" s="123"/>
      <c r="F28" s="36" t="s">
        <v>54</v>
      </c>
      <c r="G28" s="36"/>
      <c r="H28" s="124"/>
      <c r="I28" s="59" t="s">
        <v>49</v>
      </c>
      <c r="J28" s="125">
        <f>J24</f>
        <v>0</v>
      </c>
      <c r="K28" s="125">
        <f t="shared" ref="J28:R30" si="9">K24</f>
        <v>0</v>
      </c>
      <c r="L28" s="125">
        <f t="shared" si="9"/>
        <v>0</v>
      </c>
      <c r="M28" s="125">
        <f t="shared" si="9"/>
        <v>0</v>
      </c>
      <c r="N28" s="125">
        <f t="shared" si="9"/>
        <v>0</v>
      </c>
      <c r="O28" s="125">
        <f t="shared" si="9"/>
        <v>0</v>
      </c>
      <c r="P28" s="125">
        <f t="shared" si="9"/>
        <v>0</v>
      </c>
      <c r="Q28" s="125">
        <f t="shared" si="9"/>
        <v>0</v>
      </c>
      <c r="R28" s="125">
        <f t="shared" si="9"/>
        <v>0</v>
      </c>
      <c r="S28" s="125">
        <f>SUM(J28:R28)</f>
        <v>0</v>
      </c>
      <c r="U28" s="125">
        <f t="shared" ref="U28:AB30" si="10">U24</f>
        <v>0</v>
      </c>
      <c r="V28" s="125">
        <f t="shared" si="10"/>
        <v>0</v>
      </c>
      <c r="W28" s="125">
        <f t="shared" si="10"/>
        <v>0</v>
      </c>
      <c r="X28" s="125">
        <f t="shared" si="10"/>
        <v>0</v>
      </c>
      <c r="Y28" s="125">
        <f t="shared" si="10"/>
        <v>0</v>
      </c>
      <c r="Z28" s="125">
        <f>Z24</f>
        <v>0</v>
      </c>
      <c r="AA28" s="125">
        <f>AA24</f>
        <v>0</v>
      </c>
      <c r="AB28" s="125">
        <f t="shared" si="10"/>
        <v>0</v>
      </c>
      <c r="AC28" s="126">
        <f>SUM(U28:AB28)</f>
        <v>0</v>
      </c>
      <c r="AD28" s="125">
        <f>AD24</f>
        <v>3</v>
      </c>
    </row>
    <row r="29" spans="1:31" ht="22.5" customHeight="1" x14ac:dyDescent="0.2">
      <c r="A29" s="62"/>
      <c r="B29" s="62"/>
      <c r="C29" s="62"/>
      <c r="D29" s="63"/>
      <c r="E29" s="127"/>
      <c r="F29" s="128"/>
      <c r="G29" s="128"/>
      <c r="H29" s="129"/>
      <c r="I29" s="34" t="s">
        <v>50</v>
      </c>
      <c r="J29" s="125">
        <f>J25</f>
        <v>2257</v>
      </c>
      <c r="K29" s="125">
        <f t="shared" si="9"/>
        <v>437</v>
      </c>
      <c r="L29" s="125">
        <f t="shared" si="9"/>
        <v>905</v>
      </c>
      <c r="M29" s="125">
        <f t="shared" si="9"/>
        <v>0</v>
      </c>
      <c r="N29" s="125">
        <f t="shared" si="9"/>
        <v>0</v>
      </c>
      <c r="O29" s="125">
        <f t="shared" si="9"/>
        <v>0</v>
      </c>
      <c r="P29" s="125">
        <f t="shared" si="9"/>
        <v>0</v>
      </c>
      <c r="Q29" s="125">
        <f t="shared" si="9"/>
        <v>0</v>
      </c>
      <c r="R29" s="125">
        <f t="shared" si="9"/>
        <v>0</v>
      </c>
      <c r="S29" s="125">
        <f>SUM(J29:R29)</f>
        <v>3599</v>
      </c>
      <c r="U29" s="125">
        <f t="shared" si="10"/>
        <v>0</v>
      </c>
      <c r="V29" s="125">
        <f t="shared" si="10"/>
        <v>0</v>
      </c>
      <c r="W29" s="125">
        <f t="shared" si="10"/>
        <v>0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3599</v>
      </c>
      <c r="AC29" s="126">
        <f>SUM(U29:AB29)</f>
        <v>3599</v>
      </c>
    </row>
    <row r="30" spans="1:31" ht="24.95" customHeight="1" x14ac:dyDescent="0.2">
      <c r="A30" s="62"/>
      <c r="B30" s="62"/>
      <c r="C30" s="62"/>
      <c r="D30" s="63"/>
      <c r="E30" s="127"/>
      <c r="F30" s="128"/>
      <c r="G30" s="128"/>
      <c r="H30" s="129"/>
      <c r="I30" s="34" t="s">
        <v>51</v>
      </c>
      <c r="J30" s="125">
        <f t="shared" si="9"/>
        <v>2255</v>
      </c>
      <c r="K30" s="125">
        <f t="shared" si="9"/>
        <v>437</v>
      </c>
      <c r="L30" s="125">
        <f t="shared" si="9"/>
        <v>906.04</v>
      </c>
      <c r="M30" s="125">
        <f t="shared" si="9"/>
        <v>0</v>
      </c>
      <c r="N30" s="125">
        <f t="shared" si="9"/>
        <v>0</v>
      </c>
      <c r="O30" s="125">
        <f t="shared" si="9"/>
        <v>0</v>
      </c>
      <c r="P30" s="125">
        <f t="shared" si="9"/>
        <v>0</v>
      </c>
      <c r="Q30" s="125">
        <f t="shared" si="9"/>
        <v>0</v>
      </c>
      <c r="R30" s="125">
        <f t="shared" si="9"/>
        <v>0</v>
      </c>
      <c r="S30" s="125">
        <f>SUM(J30:R30)</f>
        <v>3598.04</v>
      </c>
      <c r="U30" s="125">
        <f t="shared" si="10"/>
        <v>0</v>
      </c>
      <c r="V30" s="125">
        <f t="shared" si="10"/>
        <v>0</v>
      </c>
      <c r="W30" s="125">
        <f t="shared" si="10"/>
        <v>0</v>
      </c>
      <c r="X30" s="125">
        <f t="shared" si="10"/>
        <v>0</v>
      </c>
      <c r="Y30" s="125">
        <f t="shared" si="10"/>
        <v>0</v>
      </c>
      <c r="Z30" s="125"/>
      <c r="AA30" s="126">
        <f>SUM(U30:Z30)</f>
        <v>0</v>
      </c>
      <c r="AB30" s="126">
        <f>AB26</f>
        <v>3599</v>
      </c>
      <c r="AC30" s="126">
        <f t="shared" ref="AC30" si="11">SUM(W30:AB30)</f>
        <v>3599</v>
      </c>
    </row>
    <row r="31" spans="1:31" ht="24.95" customHeight="1" thickBot="1" x14ac:dyDescent="0.25">
      <c r="A31" s="42"/>
      <c r="B31" s="42"/>
      <c r="C31" s="42"/>
      <c r="D31" s="44"/>
      <c r="E31" s="130"/>
      <c r="F31" s="131"/>
      <c r="G31" s="131"/>
      <c r="H31" s="132"/>
      <c r="I31" s="122" t="s">
        <v>52</v>
      </c>
      <c r="J31" s="69">
        <f>ROUND(J30/J29,2)</f>
        <v>1</v>
      </c>
      <c r="K31" s="69">
        <f>ROUND(K30/K29,2)</f>
        <v>1</v>
      </c>
      <c r="L31" s="69">
        <f>ROUND(L30/L29,2)</f>
        <v>1</v>
      </c>
      <c r="M31" s="69"/>
      <c r="N31" s="69"/>
      <c r="O31" s="69"/>
      <c r="P31" s="69"/>
      <c r="Q31" s="69"/>
      <c r="R31" s="69"/>
      <c r="S31" s="69">
        <f>ROUND(S30/S29,2)</f>
        <v>1</v>
      </c>
      <c r="U31" s="69"/>
      <c r="V31" s="69"/>
      <c r="W31" s="69"/>
      <c r="X31" s="69"/>
      <c r="Y31" s="69"/>
      <c r="Z31" s="69"/>
      <c r="AA31" s="69"/>
      <c r="AB31" s="69">
        <f t="shared" ref="AB31:AD31" si="12">ROUND(AB30/AB29,2)</f>
        <v>1</v>
      </c>
      <c r="AC31" s="69">
        <f t="shared" si="12"/>
        <v>1</v>
      </c>
      <c r="AD31" s="69" t="e">
        <f t="shared" si="12"/>
        <v>#DIV/0!</v>
      </c>
    </row>
    <row r="32" spans="1:31" ht="24.95" customHeight="1" thickTop="1" x14ac:dyDescent="0.2">
      <c r="A32" s="139"/>
      <c r="B32" s="139"/>
      <c r="C32" s="139"/>
      <c r="D32" s="140"/>
      <c r="E32" s="141"/>
      <c r="H32" s="142"/>
      <c r="I32" s="59" t="s">
        <v>49</v>
      </c>
      <c r="J32" s="143">
        <f>J28</f>
        <v>0</v>
      </c>
      <c r="K32" s="143">
        <f t="shared" ref="K32:R32" si="13">K28</f>
        <v>0</v>
      </c>
      <c r="L32" s="143">
        <f t="shared" si="13"/>
        <v>0</v>
      </c>
      <c r="M32" s="143">
        <f t="shared" si="13"/>
        <v>0</v>
      </c>
      <c r="N32" s="143">
        <f t="shared" si="13"/>
        <v>0</v>
      </c>
      <c r="O32" s="143">
        <f t="shared" si="13"/>
        <v>0</v>
      </c>
      <c r="P32" s="143">
        <f t="shared" si="13"/>
        <v>0</v>
      </c>
      <c r="Q32" s="143">
        <f t="shared" si="13"/>
        <v>0</v>
      </c>
      <c r="R32" s="143">
        <f t="shared" si="13"/>
        <v>0</v>
      </c>
      <c r="S32" s="143">
        <f>S28</f>
        <v>0</v>
      </c>
      <c r="U32" s="143">
        <f>U28</f>
        <v>0</v>
      </c>
      <c r="V32" s="143">
        <f>V28</f>
        <v>0</v>
      </c>
      <c r="W32" s="143">
        <f>W28</f>
        <v>0</v>
      </c>
      <c r="X32" s="143">
        <f>X28</f>
        <v>0</v>
      </c>
      <c r="Y32" s="143">
        <f>Y28</f>
        <v>0</v>
      </c>
      <c r="Z32" s="143">
        <f>AB28</f>
        <v>0</v>
      </c>
      <c r="AA32" s="143">
        <f t="shared" ref="AA32:AC32" si="14">AC28</f>
        <v>0</v>
      </c>
      <c r="AB32" s="143"/>
      <c r="AC32" s="143">
        <f t="shared" si="14"/>
        <v>0</v>
      </c>
      <c r="AD32" s="481">
        <f t="shared" ref="AD32" si="15">AF28</f>
        <v>0</v>
      </c>
      <c r="AE32" s="21"/>
    </row>
    <row r="33" spans="1:29" ht="35.25" customHeight="1" x14ac:dyDescent="0.2">
      <c r="A33" s="144"/>
      <c r="B33" s="144"/>
      <c r="C33" s="144"/>
      <c r="D33" s="144"/>
      <c r="E33" s="544" t="s">
        <v>91</v>
      </c>
      <c r="F33" s="545"/>
      <c r="G33" s="545"/>
      <c r="H33" s="546"/>
      <c r="I33" s="80" t="s">
        <v>50</v>
      </c>
      <c r="J33" s="143">
        <f t="shared" ref="J33:S34" si="16">J29</f>
        <v>2257</v>
      </c>
      <c r="K33" s="143">
        <f t="shared" si="16"/>
        <v>437</v>
      </c>
      <c r="L33" s="143">
        <f t="shared" si="16"/>
        <v>905</v>
      </c>
      <c r="M33" s="143">
        <f t="shared" si="16"/>
        <v>0</v>
      </c>
      <c r="N33" s="143">
        <f t="shared" si="16"/>
        <v>0</v>
      </c>
      <c r="O33" s="143">
        <f t="shared" si="16"/>
        <v>0</v>
      </c>
      <c r="P33" s="143">
        <f t="shared" si="16"/>
        <v>0</v>
      </c>
      <c r="Q33" s="143">
        <f t="shared" si="16"/>
        <v>0</v>
      </c>
      <c r="R33" s="143">
        <f t="shared" si="16"/>
        <v>0</v>
      </c>
      <c r="S33" s="143">
        <f t="shared" si="16"/>
        <v>3599</v>
      </c>
      <c r="U33" s="143">
        <f t="shared" ref="U33:AC34" si="17">U29</f>
        <v>0</v>
      </c>
      <c r="V33" s="143">
        <f t="shared" si="17"/>
        <v>0</v>
      </c>
      <c r="W33" s="143">
        <f t="shared" si="17"/>
        <v>0</v>
      </c>
      <c r="X33" s="143">
        <f t="shared" si="17"/>
        <v>0</v>
      </c>
      <c r="Y33" s="143">
        <f t="shared" si="17"/>
        <v>0</v>
      </c>
      <c r="Z33" s="143">
        <f t="shared" si="17"/>
        <v>0</v>
      </c>
      <c r="AA33" s="143">
        <f t="shared" si="17"/>
        <v>0</v>
      </c>
      <c r="AB33" s="143">
        <f t="shared" si="17"/>
        <v>3599</v>
      </c>
      <c r="AC33" s="143">
        <f t="shared" si="17"/>
        <v>3599</v>
      </c>
    </row>
    <row r="34" spans="1:29" ht="24.95" customHeight="1" x14ac:dyDescent="0.2">
      <c r="A34" s="144"/>
      <c r="B34" s="144"/>
      <c r="C34" s="144"/>
      <c r="D34" s="146"/>
      <c r="E34" s="141"/>
      <c r="F34" s="19"/>
      <c r="H34" s="142"/>
      <c r="I34" s="80" t="s">
        <v>51</v>
      </c>
      <c r="J34" s="143">
        <f t="shared" si="16"/>
        <v>2255</v>
      </c>
      <c r="K34" s="143">
        <f t="shared" si="16"/>
        <v>437</v>
      </c>
      <c r="L34" s="143">
        <f t="shared" si="16"/>
        <v>906.04</v>
      </c>
      <c r="M34" s="143">
        <f t="shared" si="16"/>
        <v>0</v>
      </c>
      <c r="N34" s="143">
        <f t="shared" si="16"/>
        <v>0</v>
      </c>
      <c r="O34" s="143">
        <f t="shared" si="16"/>
        <v>0</v>
      </c>
      <c r="P34" s="143">
        <f t="shared" si="16"/>
        <v>0</v>
      </c>
      <c r="Q34" s="143">
        <f t="shared" si="16"/>
        <v>0</v>
      </c>
      <c r="R34" s="143">
        <f t="shared" si="16"/>
        <v>0</v>
      </c>
      <c r="S34" s="143">
        <f t="shared" si="16"/>
        <v>3598.04</v>
      </c>
      <c r="U34" s="143">
        <f t="shared" si="17"/>
        <v>0</v>
      </c>
      <c r="V34" s="143">
        <f t="shared" si="17"/>
        <v>0</v>
      </c>
      <c r="W34" s="143">
        <f t="shared" si="17"/>
        <v>0</v>
      </c>
      <c r="X34" s="143">
        <f t="shared" si="17"/>
        <v>0</v>
      </c>
      <c r="Y34" s="143">
        <f t="shared" si="17"/>
        <v>0</v>
      </c>
      <c r="Z34" s="143">
        <f t="shared" si="17"/>
        <v>0</v>
      </c>
      <c r="AA34" s="143">
        <f t="shared" si="17"/>
        <v>0</v>
      </c>
      <c r="AB34" s="143">
        <f t="shared" si="17"/>
        <v>3599</v>
      </c>
      <c r="AC34" s="143">
        <f t="shared" si="17"/>
        <v>3599</v>
      </c>
    </row>
    <row r="35" spans="1:29" ht="24.95" customHeight="1" thickBot="1" x14ac:dyDescent="0.25">
      <c r="A35" s="147"/>
      <c r="B35" s="147"/>
      <c r="C35" s="147"/>
      <c r="D35" s="148"/>
      <c r="E35" s="149"/>
      <c r="F35" s="150"/>
      <c r="G35" s="151"/>
      <c r="H35" s="152"/>
      <c r="I35" s="89" t="s">
        <v>52</v>
      </c>
      <c r="J35" s="69">
        <f>ROUND(J34/J33,2)</f>
        <v>1</v>
      </c>
      <c r="K35" s="69">
        <f>ROUND(K34/K33,2)</f>
        <v>1</v>
      </c>
      <c r="L35" s="69">
        <f>ROUND(L34/L33,2)</f>
        <v>1</v>
      </c>
      <c r="M35" s="69"/>
      <c r="N35" s="69"/>
      <c r="O35" s="69"/>
      <c r="P35" s="69"/>
      <c r="Q35" s="69"/>
      <c r="R35" s="69"/>
      <c r="S35" s="69">
        <f>ROUND(S34/S33,2)</f>
        <v>1</v>
      </c>
      <c r="U35" s="69"/>
      <c r="V35" s="69"/>
      <c r="W35" s="69"/>
      <c r="X35" s="69"/>
      <c r="Y35" s="69"/>
      <c r="Z35" s="69"/>
      <c r="AA35" s="69"/>
      <c r="AB35" s="69">
        <f t="shared" ref="AB35:AC35" si="18">ROUND(AB34/AB33,2)</f>
        <v>1</v>
      </c>
      <c r="AC35" s="69">
        <f t="shared" si="18"/>
        <v>1</v>
      </c>
    </row>
    <row r="36" spans="1:29" ht="13.5" thickTop="1" x14ac:dyDescent="0.2">
      <c r="H36" s="20"/>
      <c r="I36" s="20"/>
    </row>
    <row r="38" spans="1:29" ht="24" customHeight="1" x14ac:dyDescent="0.2">
      <c r="A38" s="154"/>
    </row>
  </sheetData>
  <sheetProtection algorithmName="SHA-512" hashValue="W2uRfYZZImpz+uc2IAN7qAmUwxhlp276o3IqOyAjPV/isw4DBlskfnTlInmS1Om2qh9kVBxlsZ3JzjklR9n+Lw==" saltValue="LmNDKEzPoXg2hpTyHt41gA==" spinCount="100000" sheet="1" objects="1" scenarios="1"/>
  <mergeCells count="11">
    <mergeCell ref="E33:H33"/>
    <mergeCell ref="A2:C2"/>
    <mergeCell ref="H2:Z2"/>
    <mergeCell ref="AA2:AD2"/>
    <mergeCell ref="A5:A7"/>
    <mergeCell ref="B5:B7"/>
    <mergeCell ref="C5:C7"/>
    <mergeCell ref="D5:D7"/>
    <mergeCell ref="E5:I7"/>
    <mergeCell ref="J5:S5"/>
    <mergeCell ref="U5:AC5"/>
  </mergeCells>
  <printOptions horizontalCentered="1"/>
  <pageMargins left="0.15748031496062992" right="0.15748031496062992" top="0.94488188976377963" bottom="0.6692913385826772" header="0.51181102362204722" footer="0.39370078740157483"/>
  <pageSetup paperSize="8" scale="55" fitToHeight="2" orientation="landscape" r:id="rId1"/>
  <headerFooter alignWithMargins="0">
    <oddHeader xml:space="preserve">&amp;R 2. melléklet Nagykökényes Község Önkormányzat és intézménye 
2018. évi költségvetése
zárszámadásáról és a 
pénzmaradvány felosztásáról szóló6/2019.(V.29.)ÖR-hez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3.beruházás</vt:lpstr>
      <vt:lpstr>1. Mérleg Nagykökényes</vt:lpstr>
      <vt:lpstr>2.kiadás-bevétel_NK</vt:lpstr>
      <vt:lpstr>NK Óvoda</vt:lpstr>
      <vt:lpstr>'2.kiadás-bevétel_NK'!Nyomtatási_cím</vt:lpstr>
      <vt:lpstr>'NK Óvoda'!Nyomtatási_cím</vt:lpstr>
      <vt:lpstr>'2.kiadás-bevétel_NK'!Nyomtatási_terület</vt:lpstr>
      <vt:lpstr>'3.beruházás'!Nyomtatási_terület</vt:lpstr>
      <vt:lpstr>'NK Óvoda'!Nyomtatási_terület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</dc:creator>
  <cp:lastModifiedBy>L&amp;L</cp:lastModifiedBy>
  <cp:lastPrinted>2019-05-29T15:18:58Z</cp:lastPrinted>
  <dcterms:created xsi:type="dcterms:W3CDTF">2018-09-27T06:39:07Z</dcterms:created>
  <dcterms:modified xsi:type="dcterms:W3CDTF">2019-05-31T06:26:50Z</dcterms:modified>
</cp:coreProperties>
</file>