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6_penforgalmi jel." sheetId="1" state="hidden" r:id="rId1"/>
    <sheet name="6_penforgalmi jel._2018" sheetId="2" r:id="rId2"/>
  </sheets>
  <definedNames/>
  <calcPr fullCalcOnLoad="1"/>
</workbook>
</file>

<file path=xl/sharedStrings.xml><?xml version="1.0" encoding="utf-8"?>
<sst xmlns="http://schemas.openxmlformats.org/spreadsheetml/2006/main" count="265" uniqueCount="176">
  <si>
    <t xml:space="preserve">Heréd Község Önkormányzat </t>
  </si>
  <si>
    <t>ezer Ft-ban</t>
  </si>
  <si>
    <t>Sorsz.</t>
  </si>
  <si>
    <t>Megnevezés</t>
  </si>
  <si>
    <t>Eredeti ei.</t>
  </si>
  <si>
    <t>Módosított ei.</t>
  </si>
  <si>
    <t>Teljesítés</t>
  </si>
  <si>
    <t>Személyi juttatások</t>
  </si>
  <si>
    <t>Munkaadót terhelő járulékok</t>
  </si>
  <si>
    <t>Ellátottak pénzbeni juttatásai</t>
  </si>
  <si>
    <t>Felújítás</t>
  </si>
  <si>
    <t>Felhalmozási kiadások (beruházás)</t>
  </si>
  <si>
    <t>Pénzforgalom nélküli kiadások</t>
  </si>
  <si>
    <t>Intézményi működési bevételek</t>
  </si>
  <si>
    <t>Támogatások, kiegészítések</t>
  </si>
  <si>
    <t>Pénzforgalom nélküli bevételek</t>
  </si>
  <si>
    <t>Dologi kiadások és egyéb folyó kiadások</t>
  </si>
  <si>
    <t>Működési célú támogatásértékű kiadások, egyéb támogatások</t>
  </si>
  <si>
    <t>Államháztartáson kívülre végleges működési pénzeszközátadás</t>
  </si>
  <si>
    <t>Felhalmozási célú támogatásértékű kiadások,egyéb támogatások</t>
  </si>
  <si>
    <t>Államháztartáson kívülre végleges felhalmozási pénzeszközátadás</t>
  </si>
  <si>
    <t>Hosszú lejáratú kölcsönök nyújtása</t>
  </si>
  <si>
    <t>Rövid lejáratú kölcsönök nyújtása</t>
  </si>
  <si>
    <t>Költségvetési pénzforgalmi kiadások összesen(01+….-12)</t>
  </si>
  <si>
    <t>Hosszú lejáratú hitelek törlesztése</t>
  </si>
  <si>
    <t>Rövid lejáratú hitelek törlesztése</t>
  </si>
  <si>
    <t>15-ből likvidhitelek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</si>
  <si>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</si>
  <si>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</si>
  <si>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</si>
  <si>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</si>
  <si>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Kiegyenlítő, függő, átfutó kiadások</t>
  </si>
  <si>
    <t>Kiadások összesen (20+21+22)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</si>
  <si>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</si>
  <si>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</si>
  <si>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</si>
  <si>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</si>
  <si>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 Önkormányzatok sajátos felhalmozási és tőkebevételei</t>
  </si>
  <si>
    <t>Felhalmozási célú támogatásértékű bevételek,egyéb támogatások</t>
  </si>
  <si>
    <t>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</si>
  <si>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</si>
  <si>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</si>
  <si>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összesen(24+…+28+30+31+32+34+35)</t>
  </si>
  <si>
    <t>Hosszú lejáratú hitelek felvétele</t>
  </si>
  <si>
    <t>Rövid lejáratú hitelek felvétele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</si>
  <si>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</si>
  <si>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</si>
  <si>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</si>
  <si>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</si>
  <si>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(36+42)</t>
  </si>
  <si>
    <t>Továbbadási (lebonyolítási) célú bevételek</t>
  </si>
  <si>
    <t>Kiegyenlítő, függő, átfutó bevételek</t>
  </si>
  <si>
    <t>Bevételek összesen (43+……+46)</t>
  </si>
  <si>
    <t>Igénybe vett tartalékokkal korrigált költségvetési bevételek és kiadások különbsége (48+44-21)(korrigált költségvetési hiány(-),korrigált költségvetési többlet(+))</t>
  </si>
  <si>
    <t>Finanszírozási műveletek eredménye (42-19)</t>
  </si>
  <si>
    <t>Aktív és passzív pénzügyi műveletek eredménye (45+46-22)</t>
  </si>
  <si>
    <t>Pénzforgalmi költségvetési bevételek és kiadások különbsége (36-13) (költségvetési hiány (-), költségvetési többlet (+)</t>
  </si>
  <si>
    <t>2011. évi  Egyszerűsített Pénzforgalmi jelentése</t>
  </si>
  <si>
    <t>Államháztartáson kívülről végleges felhalmozási pénzeszközátvételek</t>
  </si>
  <si>
    <t>2012. évi  Egyszerűsített Pénzforgalmi jelentése</t>
  </si>
  <si>
    <t>5. melléklet Heréd Község Önkormányzat Képviselő-testü-  letének az önkormányzat és intézményei 2012. évi költségvetése zárszámodásáról …szóló _______/2013.(IV.    .) önkormányzati rendeletéhez</t>
  </si>
  <si>
    <t>óvoda</t>
  </si>
  <si>
    <t>Sorszám</t>
  </si>
  <si>
    <t>Eredeti</t>
  </si>
  <si>
    <t>Módosított</t>
  </si>
  <si>
    <t>előirányzat</t>
  </si>
  <si>
    <t>A</t>
  </si>
  <si>
    <t>B</t>
  </si>
  <si>
    <t>C</t>
  </si>
  <si>
    <t>D</t>
  </si>
  <si>
    <t>E</t>
  </si>
  <si>
    <t>1.</t>
  </si>
  <si>
    <t>2.</t>
  </si>
  <si>
    <t>Munkaadókat terhelő járulékok és szociális hozzájárulási adó</t>
  </si>
  <si>
    <t>3.</t>
  </si>
  <si>
    <t>Dologi kiadások</t>
  </si>
  <si>
    <t>4.</t>
  </si>
  <si>
    <t>5.</t>
  </si>
  <si>
    <t>Államháztartáson kívülre végleges működési pénzeszközátadások</t>
  </si>
  <si>
    <t>6.</t>
  </si>
  <si>
    <t>Ellátottak pénzbeli juttatásai</t>
  </si>
  <si>
    <t>7.</t>
  </si>
  <si>
    <t>8.</t>
  </si>
  <si>
    <t>Felhalmozási kiadások (felújítás nélkül)</t>
  </si>
  <si>
    <t>9.</t>
  </si>
  <si>
    <t>Felhalmozási célú támogatásértékű kiadások, egyéb támogatások</t>
  </si>
  <si>
    <t>10.</t>
  </si>
  <si>
    <t>Államháztartáson kívülre végleges felhalmozási pénzeszközátadások</t>
  </si>
  <si>
    <t>11.</t>
  </si>
  <si>
    <t>12.</t>
  </si>
  <si>
    <t>13.</t>
  </si>
  <si>
    <t>Költségvetési pénzforgalmi kiadások összesen (01+...+12)</t>
  </si>
  <si>
    <t>14.</t>
  </si>
  <si>
    <t>15.</t>
  </si>
  <si>
    <t>16.</t>
  </si>
  <si>
    <t>ebből: – Likvid hitelek kiadása</t>
  </si>
  <si>
    <t>17.</t>
  </si>
  <si>
    <t>18.</t>
  </si>
  <si>
    <t>19.</t>
  </si>
  <si>
    <t>Pénzügyi lízing tőketörlesztés miatti kiadások</t>
  </si>
  <si>
    <t>20.</t>
  </si>
  <si>
    <t>Finanszírozási kiadások összesen (14+15+17+18+19)</t>
  </si>
  <si>
    <t>21.</t>
  </si>
  <si>
    <t>Pénzforgalmi kiadások (13+20)</t>
  </si>
  <si>
    <t>22.</t>
  </si>
  <si>
    <t>23.</t>
  </si>
  <si>
    <t>–</t>
  </si>
  <si>
    <t>24.</t>
  </si>
  <si>
    <t>Kiadások összesen (21+22+23)</t>
  </si>
  <si>
    <t>25.</t>
  </si>
  <si>
    <t>Működési bevételek</t>
  </si>
  <si>
    <t>26.</t>
  </si>
  <si>
    <t>27.</t>
  </si>
  <si>
    <t>28.</t>
  </si>
  <si>
    <t>29.</t>
  </si>
  <si>
    <t>ebből: – Önkormányzatok sajátos felhalmozási és tőkebevételei</t>
  </si>
  <si>
    <t>30.</t>
  </si>
  <si>
    <t>Felhalmozási célú támogatásértékű bevételek, egyéb támogatások</t>
  </si>
  <si>
    <t>31.</t>
  </si>
  <si>
    <t>32.</t>
  </si>
  <si>
    <t>33.</t>
  </si>
  <si>
    <t>ebből: – Önkormányzatok költségvetési támogatása</t>
  </si>
  <si>
    <t>34.</t>
  </si>
  <si>
    <t>35.</t>
  </si>
  <si>
    <t>36.</t>
  </si>
  <si>
    <t>Költségvetési pénzforgalmi bevételek összesen (25+...+28+30+31+32+34+35)</t>
  </si>
  <si>
    <t>37.</t>
  </si>
  <si>
    <t>38.</t>
  </si>
  <si>
    <t>39.</t>
  </si>
  <si>
    <t>ebből: – Likvid hitelek bevétele</t>
  </si>
  <si>
    <t>40.</t>
  </si>
  <si>
    <t>41.</t>
  </si>
  <si>
    <t>42.</t>
  </si>
  <si>
    <t>43.</t>
  </si>
  <si>
    <t>44.</t>
  </si>
  <si>
    <t>45.</t>
  </si>
  <si>
    <t>46.</t>
  </si>
  <si>
    <t>Bevételek összesen (43+...+45)</t>
  </si>
  <si>
    <t>47.</t>
  </si>
  <si>
    <t>Pénzforgalmi költségvetési bevételek és kiadások különbsége (36–13) [költségvetési hiány (–), költségvetési többlet (+)]</t>
  </si>
  <si>
    <t>48.</t>
  </si>
  <si>
    <t>Igénybe vett tartalékokkal korrigált költségvetési bevételek és kiadások különbsége (47+44–22) [korrigált költségvetési hiány (–), korrigált költségvetési többlet (+)]</t>
  </si>
  <si>
    <t>49.</t>
  </si>
  <si>
    <t>Finanszírozási műveletek eredménye (42–20)</t>
  </si>
  <si>
    <t>50.</t>
  </si>
  <si>
    <t>Aktív és passzív pénzügyi műveletek egyenlege (45–23)</t>
  </si>
  <si>
    <t>ezer Ft</t>
  </si>
  <si>
    <t xml:space="preserve">Nagykökényes Község Önkormányzat </t>
  </si>
  <si>
    <t>Egyéb működési célú kiadásaok</t>
  </si>
  <si>
    <t>Beruházások</t>
  </si>
  <si>
    <t>Működési célú támogatások államzáztartáson belülről</t>
  </si>
  <si>
    <t>Működési célú átvett pénzeszközök</t>
  </si>
  <si>
    <t>Közhatalmi bevételek</t>
  </si>
  <si>
    <t>Felhalmozási bevételek</t>
  </si>
  <si>
    <t>Felhalmozási célú támogatások államháztartáson belülről</t>
  </si>
  <si>
    <t>Felhalmozási célú átvett pénzeszközök</t>
  </si>
  <si>
    <t>Működési költségvetési kiadások és bevételek egyenlege</t>
  </si>
  <si>
    <t>Felhalmozási költségvetési kiadások és bevételek egyenlege</t>
  </si>
  <si>
    <t>Finanszírozási kiadások</t>
  </si>
  <si>
    <t>Függő, átfutó, kiegyenlítő kiadások</t>
  </si>
  <si>
    <t>Finanszírozási bevételek összesen</t>
  </si>
  <si>
    <t>Függő, átfutó, kiegyenlítő bevételek</t>
  </si>
  <si>
    <t>Álatalános tartalék</t>
  </si>
  <si>
    <t>Egyéb felhalmozási célú kiadások (céltartalék)</t>
  </si>
  <si>
    <t>Költségvetési kiadások összesen (7+11)</t>
  </si>
  <si>
    <t>Felhalmozási kiadások összesen (8+….10)</t>
  </si>
  <si>
    <t>Működési kiadások összesen (1+….6)</t>
  </si>
  <si>
    <t>Működési bevételek mindösszesen (13+….16)</t>
  </si>
  <si>
    <t>Felhalmozási bevételek mindösszesen (19+….21)</t>
  </si>
  <si>
    <t>Költségvetési bevételek mindösszesen (18+22)</t>
  </si>
  <si>
    <t>Tárgyévi kiadások (12+24+25)</t>
  </si>
  <si>
    <t>Tárgyévi bevételek (23+28+29)</t>
  </si>
  <si>
    <t>2018. évi  Egyszerűsített pénzforgalmi jelentése</t>
  </si>
  <si>
    <t>Nagykökényes Önkormányzat</t>
  </si>
  <si>
    <t>Nagykökényes Kökényvirág Óvoda</t>
  </si>
  <si>
    <t>4. melléklet Nagykökényes Községi Önkormányzat 2018. évi költségvetése zárszámadásáról és a pénzmaradvány felosztásáról szóló 5/2019.(V.29.)  önkormányzati rendeletéhez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</si>
</sst>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_-* #,##0.0\ _F_t_-;\-* #,##0.0\ _F_t_-;_-* &quot;-&quot;??\ _F_t_-;_-@_-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00%"/>
    <numFmt numFmtId="173" formatCode="0.0%"/>
    <numFmt numFmtId="174" formatCode="#,##0.000"/>
    <numFmt numFmtId="175" formatCode="[$€-2]\ #\ ##,000_);[Red]\([$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6" applyFont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3" fillId="0" borderId="0" xfId="56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5" fillId="0" borderId="0" xfId="56" applyFont="1" applyAlignment="1">
      <alignment vertical="center"/>
      <protection/>
    </xf>
    <xf numFmtId="0" fontId="3" fillId="0" borderId="0" xfId="57" applyFont="1" applyAlignment="1">
      <alignment vertical="center" wrapText="1"/>
      <protection/>
    </xf>
    <xf numFmtId="166" fontId="5" fillId="0" borderId="0" xfId="46" applyNumberFormat="1" applyFont="1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/>
      <protection/>
    </xf>
    <xf numFmtId="166" fontId="7" fillId="0" borderId="10" xfId="46" applyNumberFormat="1" applyFont="1" applyBorder="1" applyAlignment="1">
      <alignment vertical="center"/>
    </xf>
    <xf numFmtId="166" fontId="7" fillId="0" borderId="0" xfId="46" applyNumberFormat="1" applyFont="1" applyBorder="1" applyAlignment="1">
      <alignment vertical="center"/>
    </xf>
    <xf numFmtId="0" fontId="5" fillId="0" borderId="10" xfId="56" applyFont="1" applyBorder="1" applyAlignment="1">
      <alignment vertical="center"/>
      <protection/>
    </xf>
    <xf numFmtId="166" fontId="5" fillId="0" borderId="10" xfId="46" applyNumberFormat="1" applyFont="1" applyFill="1" applyBorder="1" applyAlignment="1">
      <alignment vertical="center"/>
    </xf>
    <xf numFmtId="166" fontId="5" fillId="0" borderId="0" xfId="46" applyNumberFormat="1" applyFont="1" applyFill="1" applyBorder="1" applyAlignment="1">
      <alignment vertical="center"/>
    </xf>
    <xf numFmtId="166" fontId="5" fillId="0" borderId="10" xfId="46" applyNumberFormat="1" applyFont="1" applyFill="1" applyBorder="1" applyAlignment="1">
      <alignment horizontal="right" vertical="center"/>
    </xf>
    <xf numFmtId="166" fontId="5" fillId="0" borderId="0" xfId="46" applyNumberFormat="1" applyFont="1" applyFill="1" applyBorder="1" applyAlignment="1">
      <alignment horizontal="right" vertical="center"/>
    </xf>
    <xf numFmtId="0" fontId="3" fillId="0" borderId="0" xfId="56" applyFill="1" applyAlignment="1">
      <alignment vertical="center"/>
      <protection/>
    </xf>
    <xf numFmtId="3" fontId="3" fillId="0" borderId="0" xfId="56" applyNumberFormat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166" fontId="8" fillId="0" borderId="10" xfId="46" applyNumberFormat="1" applyFont="1" applyFill="1" applyBorder="1" applyAlignment="1">
      <alignment vertical="center"/>
    </xf>
    <xf numFmtId="166" fontId="8" fillId="0" borderId="0" xfId="46" applyNumberFormat="1" applyFont="1" applyFill="1" applyBorder="1" applyAlignment="1">
      <alignment vertical="center"/>
    </xf>
    <xf numFmtId="166" fontId="7" fillId="0" borderId="0" xfId="46" applyNumberFormat="1" applyFont="1" applyFill="1" applyBorder="1" applyAlignment="1">
      <alignment vertical="center"/>
    </xf>
    <xf numFmtId="0" fontId="9" fillId="0" borderId="0" xfId="56" applyFont="1" applyAlignment="1">
      <alignment vertical="center"/>
      <protection/>
    </xf>
    <xf numFmtId="166" fontId="5" fillId="0" borderId="10" xfId="46" applyNumberFormat="1" applyFont="1" applyBorder="1" applyAlignment="1">
      <alignment vertical="center"/>
    </xf>
    <xf numFmtId="166" fontId="5" fillId="0" borderId="0" xfId="46" applyNumberFormat="1" applyFont="1" applyBorder="1" applyAlignment="1">
      <alignment vertical="center"/>
    </xf>
    <xf numFmtId="166" fontId="8" fillId="0" borderId="0" xfId="46" applyNumberFormat="1" applyFont="1" applyBorder="1" applyAlignment="1">
      <alignment vertical="center"/>
    </xf>
    <xf numFmtId="0" fontId="5" fillId="0" borderId="10" xfId="56" applyFont="1" applyBorder="1" applyAlignment="1">
      <alignment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vertical="center"/>
      <protection/>
    </xf>
    <xf numFmtId="166" fontId="7" fillId="33" borderId="10" xfId="46" applyNumberFormat="1" applyFont="1" applyFill="1" applyBorder="1" applyAlignment="1">
      <alignment vertical="center"/>
    </xf>
    <xf numFmtId="0" fontId="5" fillId="0" borderId="10" xfId="56" applyFont="1" applyBorder="1" applyAlignment="1">
      <alignment vertical="center" wrapText="1"/>
      <protection/>
    </xf>
    <xf numFmtId="166" fontId="5" fillId="33" borderId="10" xfId="46" applyNumberFormat="1" applyFont="1" applyFill="1" applyBorder="1" applyAlignment="1">
      <alignment vertical="center"/>
    </xf>
    <xf numFmtId="0" fontId="5" fillId="0" borderId="10" xfId="56" applyFont="1" applyBorder="1" applyAlignment="1">
      <alignment horizontal="center" vertical="center" wrapText="1"/>
      <protection/>
    </xf>
    <xf numFmtId="0" fontId="7" fillId="34" borderId="10" xfId="56" applyFont="1" applyFill="1" applyBorder="1" applyAlignment="1">
      <alignment horizontal="center" vertical="center"/>
      <protection/>
    </xf>
    <xf numFmtId="0" fontId="7" fillId="34" borderId="10" xfId="56" applyFont="1" applyFill="1" applyBorder="1" applyAlignment="1">
      <alignment vertical="center"/>
      <protection/>
    </xf>
    <xf numFmtId="166" fontId="5" fillId="34" borderId="10" xfId="46" applyNumberFormat="1" applyFont="1" applyFill="1" applyBorder="1" applyAlignment="1">
      <alignment vertical="center"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vertical="center"/>
      <protection/>
    </xf>
    <xf numFmtId="166" fontId="7" fillId="34" borderId="10" xfId="46" applyNumberFormat="1" applyFont="1" applyFill="1" applyBorder="1" applyAlignment="1">
      <alignment vertical="center"/>
    </xf>
    <xf numFmtId="0" fontId="8" fillId="35" borderId="10" xfId="56" applyFont="1" applyFill="1" applyBorder="1" applyAlignment="1">
      <alignment horizontal="center" vertical="center"/>
      <protection/>
    </xf>
    <xf numFmtId="0" fontId="8" fillId="35" borderId="10" xfId="56" applyFont="1" applyFill="1" applyBorder="1" applyAlignment="1">
      <alignment vertical="center"/>
      <protection/>
    </xf>
    <xf numFmtId="166" fontId="8" fillId="35" borderId="10" xfId="46" applyNumberFormat="1" applyFont="1" applyFill="1" applyBorder="1" applyAlignment="1">
      <alignment vertical="center"/>
    </xf>
    <xf numFmtId="0" fontId="5" fillId="33" borderId="10" xfId="56" applyFont="1" applyFill="1" applyBorder="1" applyAlignment="1">
      <alignment vertical="center"/>
      <protection/>
    </xf>
    <xf numFmtId="166" fontId="5" fillId="0" borderId="10" xfId="46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3" fontId="12" fillId="0" borderId="0" xfId="56" applyNumberFormat="1" applyFont="1" applyAlignment="1">
      <alignment vertical="center"/>
      <protection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2" fillId="0" borderId="10" xfId="56" applyNumberFormat="1" applyFont="1" applyBorder="1" applyAlignment="1">
      <alignment horizontal="right" vertical="center"/>
      <protection/>
    </xf>
    <xf numFmtId="3" fontId="12" fillId="0" borderId="0" xfId="56" applyNumberFormat="1" applyFont="1" applyAlignment="1">
      <alignment horizontal="right" vertical="center"/>
      <protection/>
    </xf>
    <xf numFmtId="3" fontId="11" fillId="36" borderId="10" xfId="0" applyNumberFormat="1" applyFont="1" applyFill="1" applyBorder="1" applyAlignment="1">
      <alignment horizontal="right" vertical="center" wrapText="1"/>
    </xf>
    <xf numFmtId="3" fontId="13" fillId="0" borderId="0" xfId="56" applyNumberFormat="1" applyFont="1" applyAlignment="1">
      <alignment horizontal="right" vertical="center"/>
      <protection/>
    </xf>
    <xf numFmtId="3" fontId="14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3" fillId="0" borderId="0" xfId="56" applyNumberFormat="1" applyFont="1" applyAlignment="1">
      <alignment vertical="center"/>
      <protection/>
    </xf>
    <xf numFmtId="3" fontId="15" fillId="0" borderId="0" xfId="0" applyNumberFormat="1" applyFont="1" applyAlignment="1">
      <alignment horizontal="center" vertical="center"/>
    </xf>
    <xf numFmtId="3" fontId="13" fillId="0" borderId="10" xfId="56" applyNumberFormat="1" applyFont="1" applyBorder="1" applyAlignment="1">
      <alignment horizontal="right" vertical="center"/>
      <protection/>
    </xf>
    <xf numFmtId="3" fontId="13" fillId="36" borderId="10" xfId="56" applyNumberFormat="1" applyFont="1" applyFill="1" applyBorder="1" applyAlignment="1">
      <alignment horizontal="right" vertical="center"/>
      <protection/>
    </xf>
    <xf numFmtId="3" fontId="14" fillId="33" borderId="10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57" applyFont="1" applyAlignment="1">
      <alignment horizontal="left" vertical="center" wrapText="1"/>
      <protection/>
    </xf>
    <xf numFmtId="0" fontId="3" fillId="0" borderId="0" xfId="56" applyAlignment="1">
      <alignment horizontal="center" vertical="center"/>
      <protection/>
    </xf>
    <xf numFmtId="3" fontId="3" fillId="0" borderId="0" xfId="56" applyNumberFormat="1" applyFont="1" applyAlignment="1">
      <alignment horizontal="right" vertical="center" wrapText="1"/>
      <protection/>
    </xf>
    <xf numFmtId="3" fontId="3" fillId="0" borderId="0" xfId="56" applyNumberFormat="1" applyFont="1" applyAlignment="1">
      <alignment horizontal="right" vertical="center" wrapText="1"/>
      <protection/>
    </xf>
    <xf numFmtId="3" fontId="1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3" fillId="0" borderId="15" xfId="56" applyNumberFormat="1" applyFont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5. sz. mell.Egyszerűsített pforg. jelen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7.875" style="4" customWidth="1"/>
    <col min="2" max="2" width="78.75390625" style="6" customWidth="1"/>
    <col min="3" max="6" width="16.625" style="8" customWidth="1"/>
    <col min="7" max="7" width="15.75390625" style="3" customWidth="1"/>
    <col min="8" max="13" width="9.125" style="3" customWidth="1"/>
    <col min="14" max="14" width="36.375" style="3" customWidth="1"/>
    <col min="15" max="16" width="14.625" style="3" customWidth="1"/>
    <col min="17" max="17" width="14.875" style="3" customWidth="1"/>
    <col min="18" max="16384" width="9.125" style="3" customWidth="1"/>
  </cols>
  <sheetData>
    <row r="1" spans="1:14" ht="18">
      <c r="A1" s="1"/>
      <c r="B1" s="71" t="s">
        <v>0</v>
      </c>
      <c r="C1" s="71"/>
      <c r="D1" s="71"/>
      <c r="E1" s="71"/>
      <c r="F1" s="2"/>
      <c r="K1" s="71" t="s">
        <v>0</v>
      </c>
      <c r="L1" s="71"/>
      <c r="M1" s="71"/>
      <c r="N1" s="71"/>
    </row>
    <row r="2" spans="2:14" ht="28.5" customHeight="1">
      <c r="B2" s="71" t="s">
        <v>57</v>
      </c>
      <c r="C2" s="71"/>
      <c r="D2" s="71"/>
      <c r="E2" s="71"/>
      <c r="F2" s="2"/>
      <c r="G2" s="5"/>
      <c r="H2" s="5"/>
      <c r="I2" s="5"/>
      <c r="K2" s="71" t="s">
        <v>59</v>
      </c>
      <c r="L2" s="71"/>
      <c r="M2" s="71"/>
      <c r="N2" s="71"/>
    </row>
    <row r="3" spans="3:9" ht="15">
      <c r="C3" s="5"/>
      <c r="D3" s="5"/>
      <c r="E3" s="5"/>
      <c r="F3" s="5"/>
      <c r="G3" s="5"/>
      <c r="H3" s="5"/>
      <c r="I3" s="5"/>
    </row>
    <row r="4" spans="3:9" ht="62.25" customHeight="1">
      <c r="C4" s="72" t="s">
        <v>60</v>
      </c>
      <c r="D4" s="72"/>
      <c r="E4" s="72"/>
      <c r="F4" s="7"/>
      <c r="G4" s="5"/>
      <c r="H4" s="5"/>
      <c r="I4" s="5"/>
    </row>
    <row r="5" spans="3:17" ht="15.75" thickBot="1">
      <c r="C5" s="5"/>
      <c r="D5" s="5"/>
      <c r="E5" s="5"/>
      <c r="F5" s="5"/>
      <c r="G5" s="5"/>
      <c r="H5" s="5"/>
      <c r="I5" s="5"/>
      <c r="M5" s="67" t="s">
        <v>62</v>
      </c>
      <c r="N5" s="67" t="s">
        <v>3</v>
      </c>
      <c r="O5" s="48" t="s">
        <v>63</v>
      </c>
      <c r="P5" s="48" t="s">
        <v>64</v>
      </c>
      <c r="Q5" s="67" t="s">
        <v>6</v>
      </c>
    </row>
    <row r="6" spans="5:17" ht="13.5" customHeight="1" thickBot="1">
      <c r="E6" s="8" t="s">
        <v>1</v>
      </c>
      <c r="M6" s="68"/>
      <c r="N6" s="68"/>
      <c r="O6" s="69" t="s">
        <v>65</v>
      </c>
      <c r="P6" s="70"/>
      <c r="Q6" s="68"/>
    </row>
    <row r="7" spans="1:17" ht="29.25" customHeight="1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2"/>
      <c r="I7" s="73" t="s">
        <v>61</v>
      </c>
      <c r="J7" s="73"/>
      <c r="K7" s="73"/>
      <c r="M7" s="47" t="s">
        <v>66</v>
      </c>
      <c r="N7" s="47" t="s">
        <v>67</v>
      </c>
      <c r="O7" s="47" t="s">
        <v>68</v>
      </c>
      <c r="P7" s="47" t="s">
        <v>69</v>
      </c>
      <c r="Q7" s="47" t="s">
        <v>70</v>
      </c>
    </row>
    <row r="8" spans="1:17" ht="24.75" customHeight="1">
      <c r="A8" s="9">
        <v>1</v>
      </c>
      <c r="B8" s="13" t="s">
        <v>7</v>
      </c>
      <c r="C8" s="14">
        <f>28425+41331+26026+16796</f>
        <v>112578</v>
      </c>
      <c r="D8" s="14">
        <f>29807+42011+26395+19676</f>
        <v>117889</v>
      </c>
      <c r="E8" s="14">
        <f>28706+41270+23069+19365</f>
        <v>112410</v>
      </c>
      <c r="F8" s="15"/>
      <c r="I8" s="3">
        <v>27418</v>
      </c>
      <c r="J8" s="3">
        <v>28441</v>
      </c>
      <c r="K8" s="3">
        <v>28167</v>
      </c>
      <c r="M8" s="49" t="s">
        <v>71</v>
      </c>
      <c r="N8" s="50" t="s">
        <v>7</v>
      </c>
      <c r="O8" s="49"/>
      <c r="P8" s="49"/>
      <c r="Q8" s="49"/>
    </row>
    <row r="9" spans="1:17" ht="24.75" customHeight="1">
      <c r="A9" s="9">
        <v>2</v>
      </c>
      <c r="B9" s="13" t="s">
        <v>8</v>
      </c>
      <c r="C9" s="14">
        <f>6999+10225+6291+4590</f>
        <v>28105</v>
      </c>
      <c r="D9" s="14">
        <f>7383+10581+6391+5451</f>
        <v>29806</v>
      </c>
      <c r="E9" s="14">
        <f>7229+10451+5819+5148</f>
        <v>28647</v>
      </c>
      <c r="F9" s="15"/>
      <c r="I9" s="3">
        <v>6975</v>
      </c>
      <c r="J9" s="3">
        <v>7275</v>
      </c>
      <c r="K9" s="3">
        <v>7238</v>
      </c>
      <c r="M9" s="49" t="s">
        <v>72</v>
      </c>
      <c r="N9" s="50" t="s">
        <v>73</v>
      </c>
      <c r="O9" s="49"/>
      <c r="P9" s="49"/>
      <c r="Q9" s="49"/>
    </row>
    <row r="10" spans="1:17" ht="24.75" customHeight="1">
      <c r="A10" s="9">
        <v>3</v>
      </c>
      <c r="B10" s="13" t="s">
        <v>16</v>
      </c>
      <c r="C10" s="14">
        <f>2134+13379+16441+26846</f>
        <v>58800</v>
      </c>
      <c r="D10" s="14">
        <f>2805+17364+17087+33939</f>
        <v>71195</v>
      </c>
      <c r="E10" s="14">
        <f>2280+16367+17202+33614</f>
        <v>69463</v>
      </c>
      <c r="F10" s="15"/>
      <c r="I10" s="3">
        <v>21852</v>
      </c>
      <c r="J10" s="3">
        <v>19531</v>
      </c>
      <c r="K10" s="3">
        <v>18822</v>
      </c>
      <c r="M10" s="49" t="s">
        <v>74</v>
      </c>
      <c r="N10" s="50" t="s">
        <v>75</v>
      </c>
      <c r="O10" s="49"/>
      <c r="P10" s="49"/>
      <c r="Q10" s="49"/>
    </row>
    <row r="11" spans="1:17" ht="24.75" customHeight="1">
      <c r="A11" s="9">
        <v>4</v>
      </c>
      <c r="B11" s="13" t="s">
        <v>17</v>
      </c>
      <c r="C11" s="14">
        <v>5367</v>
      </c>
      <c r="D11" s="14">
        <v>10640</v>
      </c>
      <c r="E11" s="16">
        <v>10575</v>
      </c>
      <c r="F11" s="17"/>
      <c r="G11" s="18"/>
      <c r="H11" s="19"/>
      <c r="I11" s="19"/>
      <c r="J11" s="19"/>
      <c r="M11" s="49" t="s">
        <v>76</v>
      </c>
      <c r="N11" s="50" t="s">
        <v>17</v>
      </c>
      <c r="O11" s="49"/>
      <c r="P11" s="49"/>
      <c r="Q11" s="49"/>
    </row>
    <row r="12" spans="1:17" ht="24.75" customHeight="1">
      <c r="A12" s="9">
        <v>5</v>
      </c>
      <c r="B12" s="13" t="s">
        <v>18</v>
      </c>
      <c r="C12" s="14"/>
      <c r="D12" s="14"/>
      <c r="E12" s="14"/>
      <c r="F12" s="15"/>
      <c r="G12" s="20"/>
      <c r="M12" s="49" t="s">
        <v>77</v>
      </c>
      <c r="N12" s="50" t="s">
        <v>78</v>
      </c>
      <c r="O12" s="49"/>
      <c r="P12" s="49"/>
      <c r="Q12" s="49"/>
    </row>
    <row r="13" spans="1:17" ht="24.75" customHeight="1">
      <c r="A13" s="9">
        <v>6</v>
      </c>
      <c r="B13" s="13" t="s">
        <v>9</v>
      </c>
      <c r="C13" s="14">
        <f>1440+7216</f>
        <v>8656</v>
      </c>
      <c r="D13" s="14">
        <f>1749+15160</f>
        <v>16909</v>
      </c>
      <c r="E13" s="14">
        <f>1749+15337</f>
        <v>17086</v>
      </c>
      <c r="F13" s="15"/>
      <c r="G13" s="18"/>
      <c r="M13" s="49" t="s">
        <v>79</v>
      </c>
      <c r="N13" s="50" t="s">
        <v>80</v>
      </c>
      <c r="O13" s="49"/>
      <c r="P13" s="49"/>
      <c r="Q13" s="49"/>
    </row>
    <row r="14" spans="1:17" ht="24.75" customHeight="1">
      <c r="A14" s="9">
        <v>7</v>
      </c>
      <c r="B14" s="13" t="s">
        <v>10</v>
      </c>
      <c r="C14" s="14">
        <v>1863</v>
      </c>
      <c r="D14" s="14">
        <v>3846</v>
      </c>
      <c r="E14" s="14">
        <v>3109</v>
      </c>
      <c r="F14" s="15"/>
      <c r="G14" s="18"/>
      <c r="M14" s="49" t="s">
        <v>81</v>
      </c>
      <c r="N14" s="50" t="s">
        <v>10</v>
      </c>
      <c r="O14" s="49"/>
      <c r="P14" s="49"/>
      <c r="Q14" s="49"/>
    </row>
    <row r="15" spans="1:17" ht="24.75" customHeight="1">
      <c r="A15" s="9">
        <v>8</v>
      </c>
      <c r="B15" s="13" t="s">
        <v>11</v>
      </c>
      <c r="C15" s="14">
        <v>6813</v>
      </c>
      <c r="D15" s="14">
        <v>42443</v>
      </c>
      <c r="E15" s="14">
        <v>50504</v>
      </c>
      <c r="F15" s="15"/>
      <c r="G15" s="18"/>
      <c r="M15" s="49" t="s">
        <v>82</v>
      </c>
      <c r="N15" s="50" t="s">
        <v>83</v>
      </c>
      <c r="O15" s="49"/>
      <c r="P15" s="49"/>
      <c r="Q15" s="49"/>
    </row>
    <row r="16" spans="1:17" ht="24.75" customHeight="1">
      <c r="A16" s="9">
        <v>9</v>
      </c>
      <c r="B16" s="13" t="s">
        <v>19</v>
      </c>
      <c r="C16" s="14"/>
      <c r="D16" s="14"/>
      <c r="E16" s="14"/>
      <c r="F16" s="15"/>
      <c r="G16" s="18"/>
      <c r="M16" s="49" t="s">
        <v>84</v>
      </c>
      <c r="N16" s="50" t="s">
        <v>85</v>
      </c>
      <c r="O16" s="49"/>
      <c r="P16" s="49"/>
      <c r="Q16" s="49"/>
    </row>
    <row r="17" spans="1:17" ht="24.75" customHeight="1">
      <c r="A17" s="9">
        <v>10</v>
      </c>
      <c r="B17" s="13" t="s">
        <v>20</v>
      </c>
      <c r="C17" s="14"/>
      <c r="D17" s="14"/>
      <c r="E17" s="14"/>
      <c r="F17" s="15"/>
      <c r="G17" s="18"/>
      <c r="M17" s="49" t="s">
        <v>86</v>
      </c>
      <c r="N17" s="50" t="s">
        <v>87</v>
      </c>
      <c r="O17" s="49"/>
      <c r="P17" s="49"/>
      <c r="Q17" s="49"/>
    </row>
    <row r="18" spans="1:17" ht="24.75" customHeight="1">
      <c r="A18" s="29">
        <v>11</v>
      </c>
      <c r="B18" s="28" t="s">
        <v>21</v>
      </c>
      <c r="C18" s="21"/>
      <c r="D18" s="21"/>
      <c r="E18" s="21"/>
      <c r="F18" s="22"/>
      <c r="G18" s="18"/>
      <c r="M18" s="49" t="s">
        <v>88</v>
      </c>
      <c r="N18" s="50" t="s">
        <v>21</v>
      </c>
      <c r="O18" s="49"/>
      <c r="P18" s="49"/>
      <c r="Q18" s="49"/>
    </row>
    <row r="19" spans="1:17" ht="24.75" customHeight="1">
      <c r="A19" s="9">
        <v>12</v>
      </c>
      <c r="B19" s="13" t="s">
        <v>22</v>
      </c>
      <c r="C19" s="14">
        <v>0</v>
      </c>
      <c r="D19" s="14"/>
      <c r="E19" s="14"/>
      <c r="F19" s="15"/>
      <c r="M19" s="49" t="s">
        <v>89</v>
      </c>
      <c r="N19" s="50" t="s">
        <v>22</v>
      </c>
      <c r="O19" s="49"/>
      <c r="P19" s="49"/>
      <c r="Q19" s="49"/>
    </row>
    <row r="20" spans="1:17" ht="24.75" customHeight="1">
      <c r="A20" s="36">
        <v>13</v>
      </c>
      <c r="B20" s="37" t="s">
        <v>23</v>
      </c>
      <c r="C20" s="38">
        <f>SUM(C8:C19)</f>
        <v>222182</v>
      </c>
      <c r="D20" s="38">
        <f>SUM(D8:D19)</f>
        <v>292728</v>
      </c>
      <c r="E20" s="38">
        <f>SUM(E8:E19)</f>
        <v>291794</v>
      </c>
      <c r="F20" s="15"/>
      <c r="M20" s="49" t="s">
        <v>90</v>
      </c>
      <c r="N20" s="50" t="s">
        <v>91</v>
      </c>
      <c r="O20" s="49"/>
      <c r="P20" s="49"/>
      <c r="Q20" s="49"/>
    </row>
    <row r="21" spans="1:17" s="24" customFormat="1" ht="24.75" customHeight="1">
      <c r="A21" s="30">
        <v>14</v>
      </c>
      <c r="B21" s="31" t="s">
        <v>24</v>
      </c>
      <c r="C21" s="32"/>
      <c r="D21" s="32"/>
      <c r="E21" s="32"/>
      <c r="F21" s="23"/>
      <c r="M21" s="49" t="s">
        <v>92</v>
      </c>
      <c r="N21" s="50" t="s">
        <v>24</v>
      </c>
      <c r="O21" s="49"/>
      <c r="P21" s="49"/>
      <c r="Q21" s="49"/>
    </row>
    <row r="22" spans="1:17" ht="24.75" customHeight="1">
      <c r="A22" s="9">
        <v>15</v>
      </c>
      <c r="B22" s="13" t="s">
        <v>25</v>
      </c>
      <c r="C22" s="25"/>
      <c r="D22" s="25"/>
      <c r="E22" s="25"/>
      <c r="F22" s="26"/>
      <c r="M22" s="49" t="s">
        <v>93</v>
      </c>
      <c r="N22" s="50" t="s">
        <v>25</v>
      </c>
      <c r="O22" s="49"/>
      <c r="P22" s="49"/>
      <c r="Q22" s="49"/>
    </row>
    <row r="23" spans="1:17" ht="24.75" customHeight="1">
      <c r="A23" s="9">
        <v>16</v>
      </c>
      <c r="B23" s="13" t="s">
        <v>26</v>
      </c>
      <c r="C23" s="25"/>
      <c r="D23" s="25"/>
      <c r="E23" s="25"/>
      <c r="F23" s="26"/>
      <c r="M23" s="49" t="s">
        <v>94</v>
      </c>
      <c r="N23" s="50" t="s">
        <v>95</v>
      </c>
      <c r="O23" s="49"/>
      <c r="P23" s="49"/>
      <c r="Q23" s="49"/>
    </row>
    <row r="24" spans="1:17" ht="24.75" customHeight="1">
      <c r="A24" s="9">
        <v>17</v>
      </c>
      <c r="B24" s="13" t="s">
        <v>27</v>
      </c>
      <c r="C24" s="25"/>
      <c r="D24" s="25"/>
      <c r="E24" s="25"/>
      <c r="F24" s="26"/>
      <c r="M24" s="49" t="s">
        <v>96</v>
      </c>
      <c r="N24" s="50" t="s">
        <v>27</v>
      </c>
      <c r="O24" s="49"/>
      <c r="P24" s="49"/>
      <c r="Q24" s="49"/>
    </row>
    <row r="25" spans="1:17" ht="24.75" customHeight="1">
      <c r="A25" s="9">
        <v>18</v>
      </c>
      <c r="B25" s="13" t="s">
        <v>28</v>
      </c>
      <c r="C25" s="25"/>
      <c r="D25" s="25"/>
      <c r="E25" s="25"/>
      <c r="F25" s="26"/>
      <c r="M25" s="49" t="s">
        <v>97</v>
      </c>
      <c r="N25" s="50" t="s">
        <v>28</v>
      </c>
      <c r="O25" s="49"/>
      <c r="P25" s="49"/>
      <c r="Q25" s="49"/>
    </row>
    <row r="26" spans="1:17" ht="24.75" customHeight="1">
      <c r="A26" s="36">
        <v>19</v>
      </c>
      <c r="B26" s="37" t="s">
        <v>29</v>
      </c>
      <c r="C26" s="41">
        <f>C21+C22+C24+C25</f>
        <v>0</v>
      </c>
      <c r="D26" s="41">
        <f>D21+D22+D24+D25</f>
        <v>0</v>
      </c>
      <c r="E26" s="41">
        <f>E21+E22+E24+E25</f>
        <v>0</v>
      </c>
      <c r="F26" s="26"/>
      <c r="M26" s="49" t="s">
        <v>98</v>
      </c>
      <c r="N26" s="50" t="s">
        <v>99</v>
      </c>
      <c r="O26" s="49"/>
      <c r="P26" s="49"/>
      <c r="Q26" s="49"/>
    </row>
    <row r="27" spans="1:17" ht="24.75" customHeight="1">
      <c r="A27" s="36">
        <v>20</v>
      </c>
      <c r="B27" s="37" t="s">
        <v>30</v>
      </c>
      <c r="C27" s="41">
        <f>C20+C26</f>
        <v>222182</v>
      </c>
      <c r="D27" s="41">
        <f>D20+D26</f>
        <v>292728</v>
      </c>
      <c r="E27" s="41">
        <f>E20+E26</f>
        <v>291794</v>
      </c>
      <c r="F27" s="26"/>
      <c r="M27" s="49" t="s">
        <v>100</v>
      </c>
      <c r="N27" s="50" t="s">
        <v>101</v>
      </c>
      <c r="O27" s="49"/>
      <c r="P27" s="49"/>
      <c r="Q27" s="49"/>
    </row>
    <row r="28" spans="1:17" ht="24.75" customHeight="1">
      <c r="A28" s="9">
        <v>21</v>
      </c>
      <c r="B28" s="13" t="s">
        <v>12</v>
      </c>
      <c r="C28" s="25">
        <v>12910</v>
      </c>
      <c r="D28" s="25">
        <v>1000</v>
      </c>
      <c r="E28" s="25"/>
      <c r="F28" s="26"/>
      <c r="M28" s="49" t="s">
        <v>102</v>
      </c>
      <c r="N28" s="50" t="s">
        <v>103</v>
      </c>
      <c r="O28" s="49"/>
      <c r="P28" s="49"/>
      <c r="Q28" s="49"/>
    </row>
    <row r="29" spans="1:17" ht="24.75" customHeight="1">
      <c r="A29" s="9">
        <v>22</v>
      </c>
      <c r="B29" s="13" t="s">
        <v>31</v>
      </c>
      <c r="C29" s="25"/>
      <c r="D29" s="25"/>
      <c r="E29" s="25">
        <v>-4886</v>
      </c>
      <c r="F29" s="26"/>
      <c r="M29" s="49" t="s">
        <v>104</v>
      </c>
      <c r="N29" s="50" t="s">
        <v>12</v>
      </c>
      <c r="O29" s="49"/>
      <c r="P29" s="49"/>
      <c r="Q29" s="49"/>
    </row>
    <row r="30" spans="1:17" ht="24.75" customHeight="1">
      <c r="A30" s="42">
        <v>23</v>
      </c>
      <c r="B30" s="43" t="s">
        <v>32</v>
      </c>
      <c r="C30" s="44">
        <f>C27+C28+C29</f>
        <v>235092</v>
      </c>
      <c r="D30" s="44">
        <f>D27+D28+D29</f>
        <v>293728</v>
      </c>
      <c r="E30" s="44">
        <f>E27+E28+E29</f>
        <v>286908</v>
      </c>
      <c r="F30" s="26"/>
      <c r="M30" s="49" t="s">
        <v>105</v>
      </c>
      <c r="N30" s="50" t="s">
        <v>31</v>
      </c>
      <c r="O30" s="49" t="s">
        <v>106</v>
      </c>
      <c r="P30" s="49" t="s">
        <v>106</v>
      </c>
      <c r="Q30" s="49"/>
    </row>
    <row r="31" spans="1:17" ht="24.75" customHeight="1">
      <c r="A31" s="9">
        <v>24</v>
      </c>
      <c r="B31" s="13" t="s">
        <v>13</v>
      </c>
      <c r="C31" s="25">
        <v>11853</v>
      </c>
      <c r="D31" s="25">
        <v>23057</v>
      </c>
      <c r="E31" s="25">
        <v>22970</v>
      </c>
      <c r="F31" s="26"/>
      <c r="M31" s="49" t="s">
        <v>107</v>
      </c>
      <c r="N31" s="50" t="s">
        <v>108</v>
      </c>
      <c r="O31" s="49"/>
      <c r="P31" s="49"/>
      <c r="Q31" s="49"/>
    </row>
    <row r="32" spans="1:17" ht="24.75" customHeight="1">
      <c r="A32" s="29">
        <v>25</v>
      </c>
      <c r="B32" s="28" t="s">
        <v>33</v>
      </c>
      <c r="C32" s="46">
        <v>90205</v>
      </c>
      <c r="D32" s="46">
        <v>93882</v>
      </c>
      <c r="E32" s="46">
        <v>93874</v>
      </c>
      <c r="F32" s="27"/>
      <c r="M32" s="49" t="s">
        <v>109</v>
      </c>
      <c r="N32" s="50" t="s">
        <v>110</v>
      </c>
      <c r="O32" s="49"/>
      <c r="P32" s="49"/>
      <c r="Q32" s="49"/>
    </row>
    <row r="33" spans="1:17" ht="24.75" customHeight="1">
      <c r="A33" s="9">
        <v>26</v>
      </c>
      <c r="B33" s="13" t="s">
        <v>34</v>
      </c>
      <c r="C33" s="25">
        <f>30025-48</f>
        <v>29977</v>
      </c>
      <c r="D33" s="25">
        <f>40620-48</f>
        <v>40572</v>
      </c>
      <c r="E33" s="25">
        <f>40621-48</f>
        <v>40573</v>
      </c>
      <c r="F33" s="26"/>
      <c r="M33" s="49" t="s">
        <v>111</v>
      </c>
      <c r="N33" s="50" t="s">
        <v>34</v>
      </c>
      <c r="O33" s="49"/>
      <c r="P33" s="49"/>
      <c r="Q33" s="49"/>
    </row>
    <row r="34" spans="1:17" ht="24.75" customHeight="1">
      <c r="A34" s="9">
        <v>27</v>
      </c>
      <c r="B34" s="13" t="s">
        <v>35</v>
      </c>
      <c r="C34" s="25">
        <v>48</v>
      </c>
      <c r="D34" s="25">
        <v>48</v>
      </c>
      <c r="E34" s="25">
        <v>48</v>
      </c>
      <c r="F34" s="26"/>
      <c r="M34" s="49" t="s">
        <v>112</v>
      </c>
      <c r="N34" s="50" t="s">
        <v>35</v>
      </c>
      <c r="O34" s="49"/>
      <c r="P34" s="49"/>
      <c r="Q34" s="49"/>
    </row>
    <row r="35" spans="1:17" ht="24.75" customHeight="1">
      <c r="A35" s="9">
        <v>28</v>
      </c>
      <c r="B35" s="13" t="s">
        <v>36</v>
      </c>
      <c r="C35" s="25">
        <v>430</v>
      </c>
      <c r="D35" s="25">
        <v>11443</v>
      </c>
      <c r="E35" s="25">
        <v>11448</v>
      </c>
      <c r="F35" s="26"/>
      <c r="M35" s="49" t="s">
        <v>113</v>
      </c>
      <c r="N35" s="50" t="s">
        <v>36</v>
      </c>
      <c r="O35" s="49"/>
      <c r="P35" s="49"/>
      <c r="Q35" s="49"/>
    </row>
    <row r="36" spans="1:17" ht="24.75" customHeight="1">
      <c r="A36" s="9">
        <v>29</v>
      </c>
      <c r="B36" s="13" t="s">
        <v>37</v>
      </c>
      <c r="C36" s="25"/>
      <c r="D36" s="25"/>
      <c r="E36" s="25"/>
      <c r="F36" s="26"/>
      <c r="M36" s="49" t="s">
        <v>114</v>
      </c>
      <c r="N36" s="50" t="s">
        <v>115</v>
      </c>
      <c r="O36" s="49"/>
      <c r="P36" s="49"/>
      <c r="Q36" s="49"/>
    </row>
    <row r="37" spans="1:17" ht="24.75" customHeight="1">
      <c r="A37" s="9">
        <v>30</v>
      </c>
      <c r="B37" s="13" t="s">
        <v>38</v>
      </c>
      <c r="C37" s="25"/>
      <c r="D37" s="25">
        <v>10529</v>
      </c>
      <c r="E37" s="25">
        <v>10529</v>
      </c>
      <c r="F37" s="26"/>
      <c r="M37" s="49" t="s">
        <v>116</v>
      </c>
      <c r="N37" s="50" t="s">
        <v>117</v>
      </c>
      <c r="O37" s="49"/>
      <c r="P37" s="49"/>
      <c r="Q37" s="49"/>
    </row>
    <row r="38" spans="1:17" ht="24.75" customHeight="1">
      <c r="A38" s="9">
        <v>31</v>
      </c>
      <c r="B38" s="13" t="s">
        <v>58</v>
      </c>
      <c r="C38" s="25"/>
      <c r="D38" s="25"/>
      <c r="E38" s="25"/>
      <c r="F38" s="26"/>
      <c r="M38" s="49" t="s">
        <v>118</v>
      </c>
      <c r="N38" s="50" t="s">
        <v>58</v>
      </c>
      <c r="O38" s="49"/>
      <c r="P38" s="49"/>
      <c r="Q38" s="49"/>
    </row>
    <row r="39" spans="1:17" ht="24.75" customHeight="1">
      <c r="A39" s="9">
        <v>32</v>
      </c>
      <c r="B39" s="13" t="s">
        <v>14</v>
      </c>
      <c r="C39" s="25">
        <v>85948</v>
      </c>
      <c r="D39" s="25">
        <v>100471</v>
      </c>
      <c r="E39" s="25">
        <f>100471+388</f>
        <v>100859</v>
      </c>
      <c r="F39" s="26"/>
      <c r="M39" s="49" t="s">
        <v>119</v>
      </c>
      <c r="N39" s="50" t="s">
        <v>14</v>
      </c>
      <c r="O39" s="49"/>
      <c r="P39" s="49"/>
      <c r="Q39" s="49"/>
    </row>
    <row r="40" spans="1:17" ht="24.75" customHeight="1">
      <c r="A40" s="9">
        <v>33</v>
      </c>
      <c r="B40" s="13" t="s">
        <v>39</v>
      </c>
      <c r="C40" s="25">
        <v>85948</v>
      </c>
      <c r="D40" s="25">
        <v>100471</v>
      </c>
      <c r="E40" s="25">
        <v>100471</v>
      </c>
      <c r="F40" s="26"/>
      <c r="M40" s="49" t="s">
        <v>120</v>
      </c>
      <c r="N40" s="50" t="s">
        <v>121</v>
      </c>
      <c r="O40" s="49"/>
      <c r="P40" s="49"/>
      <c r="Q40" s="49"/>
    </row>
    <row r="41" spans="1:17" ht="24.75" customHeight="1">
      <c r="A41" s="9">
        <v>34</v>
      </c>
      <c r="B41" s="13" t="s">
        <v>40</v>
      </c>
      <c r="C41" s="25"/>
      <c r="D41" s="25"/>
      <c r="E41" s="25"/>
      <c r="F41" s="26"/>
      <c r="M41" s="49" t="s">
        <v>122</v>
      </c>
      <c r="N41" s="50" t="s">
        <v>40</v>
      </c>
      <c r="O41" s="49"/>
      <c r="P41" s="49"/>
      <c r="Q41" s="49"/>
    </row>
    <row r="42" spans="1:17" ht="24.75" customHeight="1">
      <c r="A42" s="9">
        <v>35</v>
      </c>
      <c r="B42" s="13" t="s">
        <v>41</v>
      </c>
      <c r="C42" s="25"/>
      <c r="D42" s="25"/>
      <c r="E42" s="25"/>
      <c r="F42" s="26"/>
      <c r="M42" s="49" t="s">
        <v>123</v>
      </c>
      <c r="N42" s="50" t="s">
        <v>41</v>
      </c>
      <c r="O42" s="49"/>
      <c r="P42" s="49"/>
      <c r="Q42" s="49"/>
    </row>
    <row r="43" spans="1:17" ht="24.75" customHeight="1">
      <c r="A43" s="36">
        <v>36</v>
      </c>
      <c r="B43" s="37" t="s">
        <v>42</v>
      </c>
      <c r="C43" s="41">
        <f>C31+C32+C33+C34+C35+C37+C38+C39+C41+C42</f>
        <v>218461</v>
      </c>
      <c r="D43" s="41">
        <f>D31+D32+D33+D34+D35+D37+D38+D39+D41+D42</f>
        <v>280002</v>
      </c>
      <c r="E43" s="41">
        <f>E31+E32+E33+E34+E35+E37+E38+E39+E41+E42</f>
        <v>280301</v>
      </c>
      <c r="F43" s="26"/>
      <c r="M43" s="49" t="s">
        <v>124</v>
      </c>
      <c r="N43" s="50" t="s">
        <v>125</v>
      </c>
      <c r="O43" s="49"/>
      <c r="P43" s="49"/>
      <c r="Q43" s="49"/>
    </row>
    <row r="44" spans="1:17" ht="24.75" customHeight="1">
      <c r="A44" s="9">
        <v>37</v>
      </c>
      <c r="B44" s="13" t="s">
        <v>43</v>
      </c>
      <c r="C44" s="25"/>
      <c r="D44" s="25"/>
      <c r="E44" s="25"/>
      <c r="F44" s="26"/>
      <c r="M44" s="49" t="s">
        <v>126</v>
      </c>
      <c r="N44" s="50" t="s">
        <v>43</v>
      </c>
      <c r="O44" s="49"/>
      <c r="P44" s="49"/>
      <c r="Q44" s="49"/>
    </row>
    <row r="45" spans="1:17" ht="24.75" customHeight="1">
      <c r="A45" s="9">
        <v>38</v>
      </c>
      <c r="B45" s="13" t="s">
        <v>44</v>
      </c>
      <c r="C45" s="25">
        <v>5447</v>
      </c>
      <c r="D45" s="25">
        <v>2695</v>
      </c>
      <c r="E45" s="25">
        <v>1580</v>
      </c>
      <c r="F45" s="26"/>
      <c r="M45" s="49" t="s">
        <v>127</v>
      </c>
      <c r="N45" s="50" t="s">
        <v>44</v>
      </c>
      <c r="O45" s="49"/>
      <c r="P45" s="49"/>
      <c r="Q45" s="49"/>
    </row>
    <row r="46" spans="1:17" ht="24.75" customHeight="1">
      <c r="A46" s="9">
        <v>39</v>
      </c>
      <c r="B46" s="13" t="s">
        <v>45</v>
      </c>
      <c r="C46" s="25"/>
      <c r="D46" s="25"/>
      <c r="E46" s="25"/>
      <c r="F46" s="26"/>
      <c r="M46" s="49" t="s">
        <v>128</v>
      </c>
      <c r="N46" s="50" t="s">
        <v>129</v>
      </c>
      <c r="O46" s="49"/>
      <c r="P46" s="49"/>
      <c r="Q46" s="49"/>
    </row>
    <row r="47" spans="1:17" ht="24.75" customHeight="1">
      <c r="A47" s="9">
        <v>40</v>
      </c>
      <c r="B47" s="13" t="s">
        <v>46</v>
      </c>
      <c r="C47" s="25"/>
      <c r="D47" s="25"/>
      <c r="E47" s="25"/>
      <c r="F47" s="26"/>
      <c r="M47" s="49" t="s">
        <v>130</v>
      </c>
      <c r="N47" s="50" t="s">
        <v>46</v>
      </c>
      <c r="O47" s="49"/>
      <c r="P47" s="49"/>
      <c r="Q47" s="49"/>
    </row>
    <row r="48" spans="1:17" ht="24.75" customHeight="1">
      <c r="A48" s="9">
        <v>41</v>
      </c>
      <c r="B48" s="13" t="s">
        <v>47</v>
      </c>
      <c r="C48" s="25"/>
      <c r="D48" s="25"/>
      <c r="E48" s="25"/>
      <c r="F48" s="26"/>
      <c r="M48" s="49" t="s">
        <v>131</v>
      </c>
      <c r="N48" s="50" t="s">
        <v>47</v>
      </c>
      <c r="O48" s="49"/>
      <c r="P48" s="49"/>
      <c r="Q48" s="49"/>
    </row>
    <row r="49" spans="1:17" ht="24.75" customHeight="1">
      <c r="A49" s="36">
        <v>42</v>
      </c>
      <c r="B49" s="37" t="s">
        <v>48</v>
      </c>
      <c r="C49" s="41">
        <f>C44+C45+C47+C48</f>
        <v>5447</v>
      </c>
      <c r="D49" s="41">
        <f>D44+D45+D47+D48</f>
        <v>2695</v>
      </c>
      <c r="E49" s="41">
        <f>E44+E45+E47+E48</f>
        <v>1580</v>
      </c>
      <c r="F49" s="26"/>
      <c r="M49" s="49" t="s">
        <v>132</v>
      </c>
      <c r="N49" s="50" t="s">
        <v>48</v>
      </c>
      <c r="O49" s="49"/>
      <c r="P49" s="49"/>
      <c r="Q49" s="49"/>
    </row>
    <row r="50" spans="1:17" ht="24.75" customHeight="1">
      <c r="A50" s="39">
        <v>43</v>
      </c>
      <c r="B50" s="40" t="s">
        <v>49</v>
      </c>
      <c r="C50" s="38">
        <f>C43+C49</f>
        <v>223908</v>
      </c>
      <c r="D50" s="38">
        <f>D43+D49</f>
        <v>282697</v>
      </c>
      <c r="E50" s="38">
        <f>E43+E49</f>
        <v>281881</v>
      </c>
      <c r="F50" s="26"/>
      <c r="M50" s="49" t="s">
        <v>133</v>
      </c>
      <c r="N50" s="50" t="s">
        <v>49</v>
      </c>
      <c r="O50" s="49"/>
      <c r="P50" s="49"/>
      <c r="Q50" s="49"/>
    </row>
    <row r="51" spans="1:17" ht="24.75" customHeight="1">
      <c r="A51" s="9">
        <v>44</v>
      </c>
      <c r="B51" s="45" t="s">
        <v>15</v>
      </c>
      <c r="C51" s="25">
        <v>11184</v>
      </c>
      <c r="D51" s="25">
        <v>11031</v>
      </c>
      <c r="E51" s="25">
        <v>11031</v>
      </c>
      <c r="F51" s="26"/>
      <c r="M51" s="49" t="s">
        <v>134</v>
      </c>
      <c r="N51" s="50" t="s">
        <v>15</v>
      </c>
      <c r="O51" s="49"/>
      <c r="P51" s="49"/>
      <c r="Q51" s="49"/>
    </row>
    <row r="52" spans="1:17" ht="24.75" customHeight="1">
      <c r="A52" s="9">
        <v>45</v>
      </c>
      <c r="B52" s="13" t="s">
        <v>50</v>
      </c>
      <c r="C52" s="25"/>
      <c r="D52" s="25"/>
      <c r="E52" s="25"/>
      <c r="F52" s="26"/>
      <c r="M52" s="49" t="s">
        <v>135</v>
      </c>
      <c r="N52" s="50" t="s">
        <v>51</v>
      </c>
      <c r="O52" s="49" t="s">
        <v>106</v>
      </c>
      <c r="P52" s="49" t="s">
        <v>106</v>
      </c>
      <c r="Q52" s="49"/>
    </row>
    <row r="53" spans="1:17" ht="24.75" customHeight="1">
      <c r="A53" s="9">
        <v>46</v>
      </c>
      <c r="B53" s="13" t="s">
        <v>51</v>
      </c>
      <c r="C53" s="25"/>
      <c r="D53" s="25"/>
      <c r="E53" s="25"/>
      <c r="F53" s="26"/>
      <c r="M53" s="49" t="s">
        <v>136</v>
      </c>
      <c r="N53" s="50" t="s">
        <v>137</v>
      </c>
      <c r="O53" s="49"/>
      <c r="P53" s="49"/>
      <c r="Q53" s="49"/>
    </row>
    <row r="54" spans="1:17" ht="24.75" customHeight="1">
      <c r="A54" s="42">
        <v>47</v>
      </c>
      <c r="B54" s="43" t="s">
        <v>52</v>
      </c>
      <c r="C54" s="44">
        <f>C50+C51+C52+C53</f>
        <v>235092</v>
      </c>
      <c r="D54" s="44">
        <f>D50+D51+D52+D53</f>
        <v>293728</v>
      </c>
      <c r="E54" s="44">
        <f>E50+E51+E52+E53</f>
        <v>292912</v>
      </c>
      <c r="F54" s="26"/>
      <c r="M54" s="49" t="s">
        <v>138</v>
      </c>
      <c r="N54" s="50" t="s">
        <v>139</v>
      </c>
      <c r="O54" s="49"/>
      <c r="P54" s="49"/>
      <c r="Q54" s="49"/>
    </row>
    <row r="55" spans="1:17" ht="33" customHeight="1">
      <c r="A55" s="35">
        <v>48</v>
      </c>
      <c r="B55" s="33" t="s">
        <v>56</v>
      </c>
      <c r="C55" s="25">
        <f>C43-C20</f>
        <v>-3721</v>
      </c>
      <c r="D55" s="25">
        <f>D43-D20</f>
        <v>-12726</v>
      </c>
      <c r="E55" s="25">
        <f>E43-E20</f>
        <v>-11493</v>
      </c>
      <c r="F55" s="26"/>
      <c r="M55" s="49" t="s">
        <v>140</v>
      </c>
      <c r="N55" s="50" t="s">
        <v>141</v>
      </c>
      <c r="O55" s="49"/>
      <c r="P55" s="49"/>
      <c r="Q55" s="49"/>
    </row>
    <row r="56" spans="1:17" ht="57" customHeight="1">
      <c r="A56" s="9">
        <v>49</v>
      </c>
      <c r="B56" s="33" t="s">
        <v>53</v>
      </c>
      <c r="C56" s="25">
        <f>C55+C51-C28</f>
        <v>-5447</v>
      </c>
      <c r="D56" s="25"/>
      <c r="E56" s="25"/>
      <c r="F56" s="26"/>
      <c r="M56" s="49" t="s">
        <v>142</v>
      </c>
      <c r="N56" s="50" t="s">
        <v>143</v>
      </c>
      <c r="O56" s="49"/>
      <c r="P56" s="49"/>
      <c r="Q56" s="49"/>
    </row>
    <row r="57" spans="1:17" ht="24" customHeight="1">
      <c r="A57" s="9">
        <v>50</v>
      </c>
      <c r="B57" s="13" t="s">
        <v>54</v>
      </c>
      <c r="C57" s="25">
        <f>C49-C26</f>
        <v>5447</v>
      </c>
      <c r="D57" s="25"/>
      <c r="E57" s="25"/>
      <c r="F57" s="26"/>
      <c r="M57" s="49" t="s">
        <v>144</v>
      </c>
      <c r="N57" s="50" t="s">
        <v>145</v>
      </c>
      <c r="O57" s="49" t="s">
        <v>106</v>
      </c>
      <c r="P57" s="49" t="s">
        <v>106</v>
      </c>
      <c r="Q57" s="51"/>
    </row>
    <row r="58" spans="1:6" s="24" customFormat="1" ht="24.75" customHeight="1">
      <c r="A58" s="30">
        <v>51</v>
      </c>
      <c r="B58" s="31" t="s">
        <v>55</v>
      </c>
      <c r="C58" s="34">
        <f>C52+C53-C29</f>
        <v>0</v>
      </c>
      <c r="D58" s="34">
        <f>D52+D53-D29</f>
        <v>0</v>
      </c>
      <c r="E58" s="34">
        <f>E52+E53-E29</f>
        <v>4886</v>
      </c>
      <c r="F58" s="23"/>
    </row>
  </sheetData>
  <sheetProtection/>
  <mergeCells count="10">
    <mergeCell ref="Q5:Q6"/>
    <mergeCell ref="O6:P6"/>
    <mergeCell ref="B1:E1"/>
    <mergeCell ref="B2:E2"/>
    <mergeCell ref="C4:E4"/>
    <mergeCell ref="I7:K7"/>
    <mergeCell ref="K1:N1"/>
    <mergeCell ref="K2:N2"/>
    <mergeCell ref="M5:M6"/>
    <mergeCell ref="N5:N6"/>
  </mergeCells>
  <printOptions horizontalCentered="1"/>
  <pageMargins left="0.7874015748031497" right="0.27" top="0.23" bottom="0.31" header="0.36" footer="0.1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D7" sqref="D7:F7"/>
    </sheetView>
  </sheetViews>
  <sheetFormatPr defaultColWidth="9.00390625" defaultRowHeight="12.75"/>
  <cols>
    <col min="1" max="1" width="2.375" style="52" customWidth="1"/>
    <col min="2" max="2" width="9.125" style="52" customWidth="1"/>
    <col min="3" max="3" width="81.25390625" style="52" customWidth="1"/>
    <col min="4" max="5" width="14.625" style="52" customWidth="1"/>
    <col min="6" max="6" width="14.875" style="52" customWidth="1"/>
    <col min="7" max="8" width="14.625" style="52" customWidth="1"/>
    <col min="9" max="9" width="14.875" style="52" customWidth="1"/>
    <col min="10" max="16384" width="9.125" style="52" customWidth="1"/>
  </cols>
  <sheetData>
    <row r="1" spans="4:9" ht="81" customHeight="1">
      <c r="D1" s="74"/>
      <c r="E1" s="75"/>
      <c r="F1" s="75"/>
      <c r="G1" s="74" t="s">
        <v>175</v>
      </c>
      <c r="H1" s="75"/>
      <c r="I1" s="75"/>
    </row>
    <row r="2" ht="5.25" customHeight="1"/>
    <row r="4" spans="2:9" ht="20.25" customHeight="1">
      <c r="B4" s="77" t="s">
        <v>147</v>
      </c>
      <c r="C4" s="77"/>
      <c r="D4" s="77"/>
      <c r="E4" s="77"/>
      <c r="F4" s="77"/>
      <c r="G4" s="77"/>
      <c r="H4" s="77"/>
      <c r="I4" s="77"/>
    </row>
    <row r="5" spans="2:9" ht="24.75" customHeight="1">
      <c r="B5" s="76" t="s">
        <v>172</v>
      </c>
      <c r="C5" s="76"/>
      <c r="D5" s="76"/>
      <c r="E5" s="76"/>
      <c r="F5" s="76"/>
      <c r="G5" s="76"/>
      <c r="H5" s="76"/>
      <c r="I5" s="76"/>
    </row>
    <row r="6" spans="2:9" ht="30.75" customHeight="1">
      <c r="B6" s="63"/>
      <c r="C6" s="63"/>
      <c r="D6" s="76" t="s">
        <v>173</v>
      </c>
      <c r="E6" s="76"/>
      <c r="F6" s="76"/>
      <c r="G6" s="76" t="s">
        <v>174</v>
      </c>
      <c r="H6" s="76"/>
      <c r="I6" s="76"/>
    </row>
    <row r="7" spans="4:9" ht="21" customHeight="1">
      <c r="D7" s="79" t="s">
        <v>146</v>
      </c>
      <c r="E7" s="79"/>
      <c r="F7" s="79"/>
      <c r="G7" s="79" t="s">
        <v>146</v>
      </c>
      <c r="H7" s="79"/>
      <c r="I7" s="79"/>
    </row>
    <row r="8" spans="2:9" s="62" customFormat="1" ht="21.75" customHeight="1">
      <c r="B8" s="78" t="s">
        <v>62</v>
      </c>
      <c r="C8" s="78" t="s">
        <v>3</v>
      </c>
      <c r="D8" s="61" t="s">
        <v>63</v>
      </c>
      <c r="E8" s="61" t="s">
        <v>64</v>
      </c>
      <c r="F8" s="78" t="s">
        <v>6</v>
      </c>
      <c r="G8" s="61" t="s">
        <v>63</v>
      </c>
      <c r="H8" s="61" t="s">
        <v>64</v>
      </c>
      <c r="I8" s="78" t="s">
        <v>6</v>
      </c>
    </row>
    <row r="9" spans="2:9" s="62" customFormat="1" ht="21.75" customHeight="1">
      <c r="B9" s="78"/>
      <c r="C9" s="78"/>
      <c r="D9" s="78" t="s">
        <v>65</v>
      </c>
      <c r="E9" s="78"/>
      <c r="F9" s="78"/>
      <c r="G9" s="78" t="s">
        <v>65</v>
      </c>
      <c r="H9" s="78"/>
      <c r="I9" s="78"/>
    </row>
    <row r="10" spans="2:9" ht="29.25" customHeight="1">
      <c r="B10" s="53" t="s">
        <v>66</v>
      </c>
      <c r="C10" s="53" t="s">
        <v>67</v>
      </c>
      <c r="D10" s="53" t="s">
        <v>68</v>
      </c>
      <c r="E10" s="53" t="s">
        <v>69</v>
      </c>
      <c r="F10" s="53" t="s">
        <v>70</v>
      </c>
      <c r="G10" s="53" t="s">
        <v>68</v>
      </c>
      <c r="H10" s="53" t="s">
        <v>69</v>
      </c>
      <c r="I10" s="53" t="s">
        <v>70</v>
      </c>
    </row>
    <row r="11" spans="2:9" s="56" customFormat="1" ht="24.75" customHeight="1">
      <c r="B11" s="54" t="s">
        <v>71</v>
      </c>
      <c r="C11" s="59" t="s">
        <v>7</v>
      </c>
      <c r="D11" s="55">
        <v>12483</v>
      </c>
      <c r="E11" s="55">
        <v>14477</v>
      </c>
      <c r="F11" s="55">
        <v>13801</v>
      </c>
      <c r="G11" s="55"/>
      <c r="H11" s="55">
        <v>2257</v>
      </c>
      <c r="I11" s="55">
        <v>2255</v>
      </c>
    </row>
    <row r="12" spans="2:9" s="56" customFormat="1" ht="24.75" customHeight="1">
      <c r="B12" s="54" t="s">
        <v>72</v>
      </c>
      <c r="C12" s="59" t="s">
        <v>73</v>
      </c>
      <c r="D12" s="55">
        <v>2494</v>
      </c>
      <c r="E12" s="55">
        <v>2720</v>
      </c>
      <c r="F12" s="55">
        <v>2442</v>
      </c>
      <c r="G12" s="55"/>
      <c r="H12" s="55">
        <v>437</v>
      </c>
      <c r="I12" s="55">
        <v>437</v>
      </c>
    </row>
    <row r="13" spans="2:9" s="56" customFormat="1" ht="24.75" customHeight="1">
      <c r="B13" s="54" t="s">
        <v>74</v>
      </c>
      <c r="C13" s="59" t="s">
        <v>75</v>
      </c>
      <c r="D13" s="55">
        <v>16430</v>
      </c>
      <c r="E13" s="55">
        <v>20669</v>
      </c>
      <c r="F13" s="55">
        <v>18230</v>
      </c>
      <c r="G13" s="55"/>
      <c r="H13" s="55">
        <v>905</v>
      </c>
      <c r="I13" s="55">
        <v>906</v>
      </c>
    </row>
    <row r="14" spans="2:9" s="56" customFormat="1" ht="24.75" customHeight="1">
      <c r="B14" s="54" t="s">
        <v>76</v>
      </c>
      <c r="C14" s="59" t="s">
        <v>148</v>
      </c>
      <c r="D14" s="55">
        <v>1905</v>
      </c>
      <c r="E14" s="55">
        <v>2560</v>
      </c>
      <c r="F14" s="55">
        <v>2482</v>
      </c>
      <c r="G14" s="55"/>
      <c r="H14" s="55"/>
      <c r="I14" s="55"/>
    </row>
    <row r="15" spans="2:9" s="56" customFormat="1" ht="24.75" customHeight="1">
      <c r="B15" s="54" t="s">
        <v>77</v>
      </c>
      <c r="C15" s="59" t="s">
        <v>80</v>
      </c>
      <c r="D15" s="55">
        <v>3194</v>
      </c>
      <c r="E15" s="55">
        <v>3271</v>
      </c>
      <c r="F15" s="55">
        <v>3270</v>
      </c>
      <c r="G15" s="55"/>
      <c r="H15" s="55"/>
      <c r="I15" s="55"/>
    </row>
    <row r="16" spans="2:9" s="56" customFormat="1" ht="24.75" customHeight="1">
      <c r="B16" s="54" t="s">
        <v>79</v>
      </c>
      <c r="C16" s="59" t="s">
        <v>162</v>
      </c>
      <c r="D16" s="55">
        <v>3011</v>
      </c>
      <c r="E16" s="55">
        <v>2339</v>
      </c>
      <c r="F16" s="55"/>
      <c r="G16" s="55"/>
      <c r="H16" s="55"/>
      <c r="I16" s="55"/>
    </row>
    <row r="17" spans="2:9" s="56" customFormat="1" ht="24.75" customHeight="1">
      <c r="B17" s="54" t="s">
        <v>81</v>
      </c>
      <c r="C17" s="60" t="s">
        <v>166</v>
      </c>
      <c r="D17" s="65">
        <f aca="true" t="shared" si="0" ref="D17:I17">SUM(D11:D16)</f>
        <v>39517</v>
      </c>
      <c r="E17" s="65">
        <f t="shared" si="0"/>
        <v>46036</v>
      </c>
      <c r="F17" s="65">
        <f t="shared" si="0"/>
        <v>40225</v>
      </c>
      <c r="G17" s="65">
        <f t="shared" si="0"/>
        <v>0</v>
      </c>
      <c r="H17" s="65">
        <f t="shared" si="0"/>
        <v>3599</v>
      </c>
      <c r="I17" s="65">
        <f t="shared" si="0"/>
        <v>3598</v>
      </c>
    </row>
    <row r="18" spans="2:9" s="56" customFormat="1" ht="24.75" customHeight="1">
      <c r="B18" s="54" t="s">
        <v>82</v>
      </c>
      <c r="C18" s="59" t="s">
        <v>10</v>
      </c>
      <c r="D18" s="55">
        <v>25924</v>
      </c>
      <c r="E18" s="55">
        <v>34324</v>
      </c>
      <c r="F18" s="55">
        <v>15201</v>
      </c>
      <c r="G18" s="55"/>
      <c r="H18" s="55"/>
      <c r="I18" s="55"/>
    </row>
    <row r="19" spans="2:9" s="56" customFormat="1" ht="24.75" customHeight="1">
      <c r="B19" s="54" t="s">
        <v>84</v>
      </c>
      <c r="C19" s="59" t="s">
        <v>149</v>
      </c>
      <c r="D19" s="55">
        <v>10795</v>
      </c>
      <c r="E19" s="55">
        <v>18221</v>
      </c>
      <c r="F19" s="55">
        <v>4233</v>
      </c>
      <c r="G19" s="55"/>
      <c r="H19" s="55"/>
      <c r="I19" s="55"/>
    </row>
    <row r="20" spans="2:9" s="56" customFormat="1" ht="30.75" customHeight="1">
      <c r="B20" s="54" t="s">
        <v>86</v>
      </c>
      <c r="C20" s="59" t="s">
        <v>163</v>
      </c>
      <c r="D20" s="55">
        <v>386224</v>
      </c>
      <c r="E20" s="55">
        <v>389824</v>
      </c>
      <c r="F20" s="55"/>
      <c r="G20" s="55"/>
      <c r="H20" s="55"/>
      <c r="I20" s="55"/>
    </row>
    <row r="21" spans="2:9" s="56" customFormat="1" ht="30.75" customHeight="1">
      <c r="B21" s="54" t="s">
        <v>88</v>
      </c>
      <c r="C21" s="60" t="s">
        <v>165</v>
      </c>
      <c r="D21" s="65">
        <f aca="true" t="shared" si="1" ref="D21:I21">SUM(D18:D20)</f>
        <v>422943</v>
      </c>
      <c r="E21" s="65">
        <f t="shared" si="1"/>
        <v>442369</v>
      </c>
      <c r="F21" s="65">
        <f t="shared" si="1"/>
        <v>19434</v>
      </c>
      <c r="G21" s="65">
        <f t="shared" si="1"/>
        <v>0</v>
      </c>
      <c r="H21" s="65">
        <f t="shared" si="1"/>
        <v>0</v>
      </c>
      <c r="I21" s="65">
        <f t="shared" si="1"/>
        <v>0</v>
      </c>
    </row>
    <row r="22" spans="2:9" s="56" customFormat="1" ht="35.25" customHeight="1">
      <c r="B22" s="54" t="s">
        <v>89</v>
      </c>
      <c r="C22" s="60" t="s">
        <v>164</v>
      </c>
      <c r="D22" s="57">
        <f aca="true" t="shared" si="2" ref="D22:I22">D17+D21</f>
        <v>462460</v>
      </c>
      <c r="E22" s="57">
        <f t="shared" si="2"/>
        <v>488405</v>
      </c>
      <c r="F22" s="57">
        <f t="shared" si="2"/>
        <v>59659</v>
      </c>
      <c r="G22" s="57">
        <f t="shared" si="2"/>
        <v>0</v>
      </c>
      <c r="H22" s="57">
        <f t="shared" si="2"/>
        <v>3599</v>
      </c>
      <c r="I22" s="57">
        <f t="shared" si="2"/>
        <v>3598</v>
      </c>
    </row>
    <row r="23" spans="2:9" s="58" customFormat="1" ht="24.75" customHeight="1">
      <c r="B23" s="54" t="s">
        <v>90</v>
      </c>
      <c r="C23" s="59" t="s">
        <v>13</v>
      </c>
      <c r="D23" s="55">
        <v>15743</v>
      </c>
      <c r="E23" s="55">
        <v>16127</v>
      </c>
      <c r="F23" s="55">
        <v>16038</v>
      </c>
      <c r="G23" s="55"/>
      <c r="H23" s="55"/>
      <c r="I23" s="55"/>
    </row>
    <row r="24" spans="2:9" s="56" customFormat="1" ht="24.75" customHeight="1">
      <c r="B24" s="54" t="s">
        <v>92</v>
      </c>
      <c r="C24" s="59" t="s">
        <v>150</v>
      </c>
      <c r="D24" s="55">
        <v>17466</v>
      </c>
      <c r="E24" s="55">
        <v>23257</v>
      </c>
      <c r="F24" s="55">
        <v>23257</v>
      </c>
      <c r="G24" s="55"/>
      <c r="H24" s="55"/>
      <c r="I24" s="55"/>
    </row>
    <row r="25" spans="2:9" s="56" customFormat="1" ht="24.75" customHeight="1">
      <c r="B25" s="54" t="s">
        <v>93</v>
      </c>
      <c r="C25" s="59" t="s">
        <v>151</v>
      </c>
      <c r="D25" s="55">
        <v>3286</v>
      </c>
      <c r="E25" s="55">
        <v>5336</v>
      </c>
      <c r="F25" s="55">
        <v>5208</v>
      </c>
      <c r="G25" s="55"/>
      <c r="H25" s="55"/>
      <c r="I25" s="55"/>
    </row>
    <row r="26" spans="2:9" s="56" customFormat="1" ht="24.75" customHeight="1">
      <c r="B26" s="54" t="s">
        <v>94</v>
      </c>
      <c r="C26" s="59" t="s">
        <v>152</v>
      </c>
      <c r="D26" s="55">
        <v>7284</v>
      </c>
      <c r="E26" s="55">
        <v>7584</v>
      </c>
      <c r="F26" s="55">
        <v>5900</v>
      </c>
      <c r="G26" s="55"/>
      <c r="H26" s="55"/>
      <c r="I26" s="55"/>
    </row>
    <row r="27" spans="2:9" s="56" customFormat="1" ht="24.75" customHeight="1">
      <c r="B27" s="54" t="s">
        <v>97</v>
      </c>
      <c r="C27" s="60" t="s">
        <v>167</v>
      </c>
      <c r="D27" s="57">
        <f aca="true" t="shared" si="3" ref="D27:I27">D23+D24+D25+D26</f>
        <v>43779</v>
      </c>
      <c r="E27" s="57">
        <f t="shared" si="3"/>
        <v>52304</v>
      </c>
      <c r="F27" s="57">
        <f t="shared" si="3"/>
        <v>50403</v>
      </c>
      <c r="G27" s="57">
        <f t="shared" si="3"/>
        <v>0</v>
      </c>
      <c r="H27" s="57">
        <f t="shared" si="3"/>
        <v>0</v>
      </c>
      <c r="I27" s="57">
        <f t="shared" si="3"/>
        <v>0</v>
      </c>
    </row>
    <row r="28" spans="2:9" s="56" customFormat="1" ht="24.75" customHeight="1">
      <c r="B28" s="54" t="s">
        <v>98</v>
      </c>
      <c r="C28" s="59" t="s">
        <v>153</v>
      </c>
      <c r="D28" s="66">
        <v>0</v>
      </c>
      <c r="E28" s="66"/>
      <c r="F28" s="66"/>
      <c r="G28" s="66">
        <v>0</v>
      </c>
      <c r="H28" s="66"/>
      <c r="I28" s="66"/>
    </row>
    <row r="29" spans="2:9" s="56" customFormat="1" ht="24.75" customHeight="1">
      <c r="B29" s="54" t="s">
        <v>100</v>
      </c>
      <c r="C29" s="59" t="s">
        <v>154</v>
      </c>
      <c r="D29" s="55">
        <v>0</v>
      </c>
      <c r="E29" s="55">
        <v>22783</v>
      </c>
      <c r="F29" s="55">
        <v>23114</v>
      </c>
      <c r="G29" s="55">
        <v>0</v>
      </c>
      <c r="H29" s="55"/>
      <c r="I29" s="55"/>
    </row>
    <row r="30" spans="2:9" s="56" customFormat="1" ht="24.75" customHeight="1">
      <c r="B30" s="54" t="s">
        <v>102</v>
      </c>
      <c r="C30" s="59" t="s">
        <v>155</v>
      </c>
      <c r="D30" s="55">
        <v>0</v>
      </c>
      <c r="E30" s="55"/>
      <c r="F30" s="55">
        <v>0</v>
      </c>
      <c r="G30" s="55">
        <v>0</v>
      </c>
      <c r="H30" s="55"/>
      <c r="I30" s="55">
        <v>0</v>
      </c>
    </row>
    <row r="31" spans="2:9" s="56" customFormat="1" ht="24.75" customHeight="1">
      <c r="B31" s="54" t="s">
        <v>104</v>
      </c>
      <c r="C31" s="60" t="s">
        <v>168</v>
      </c>
      <c r="D31" s="57">
        <f>D29+D30</f>
        <v>0</v>
      </c>
      <c r="E31" s="57">
        <f>E28+E29+E30</f>
        <v>22783</v>
      </c>
      <c r="F31" s="57">
        <f>F28+F29+F30</f>
        <v>23114</v>
      </c>
      <c r="G31" s="57">
        <f>G29+G30</f>
        <v>0</v>
      </c>
      <c r="H31" s="57">
        <f>H28+H29+H30</f>
        <v>0</v>
      </c>
      <c r="I31" s="57">
        <f>I28+I29+I30</f>
        <v>0</v>
      </c>
    </row>
    <row r="32" spans="2:9" s="56" customFormat="1" ht="24.75" customHeight="1">
      <c r="B32" s="54" t="s">
        <v>105</v>
      </c>
      <c r="C32" s="60" t="s">
        <v>169</v>
      </c>
      <c r="D32" s="65">
        <f aca="true" t="shared" si="4" ref="D32:I32">D27+D31</f>
        <v>43779</v>
      </c>
      <c r="E32" s="65">
        <f t="shared" si="4"/>
        <v>75087</v>
      </c>
      <c r="F32" s="65">
        <f t="shared" si="4"/>
        <v>73517</v>
      </c>
      <c r="G32" s="65">
        <f t="shared" si="4"/>
        <v>0</v>
      </c>
      <c r="H32" s="65">
        <f t="shared" si="4"/>
        <v>0</v>
      </c>
      <c r="I32" s="65">
        <f t="shared" si="4"/>
        <v>0</v>
      </c>
    </row>
    <row r="33" spans="2:9" s="56" customFormat="1" ht="24.75" customHeight="1">
      <c r="B33" s="54" t="s">
        <v>107</v>
      </c>
      <c r="C33" s="59" t="s">
        <v>156</v>
      </c>
      <c r="D33" s="55">
        <f aca="true" t="shared" si="5" ref="D33:I33">D27-D17</f>
        <v>4262</v>
      </c>
      <c r="E33" s="55">
        <f t="shared" si="5"/>
        <v>6268</v>
      </c>
      <c r="F33" s="55">
        <f t="shared" si="5"/>
        <v>10178</v>
      </c>
      <c r="G33" s="55">
        <f t="shared" si="5"/>
        <v>0</v>
      </c>
      <c r="H33" s="55">
        <f t="shared" si="5"/>
        <v>-3599</v>
      </c>
      <c r="I33" s="55">
        <f t="shared" si="5"/>
        <v>-3598</v>
      </c>
    </row>
    <row r="34" spans="2:9" s="56" customFormat="1" ht="24.75" customHeight="1">
      <c r="B34" s="54" t="s">
        <v>109</v>
      </c>
      <c r="C34" s="59" t="s">
        <v>157</v>
      </c>
      <c r="D34" s="55">
        <f aca="true" t="shared" si="6" ref="D34:I34">D31-D21</f>
        <v>-422943</v>
      </c>
      <c r="E34" s="55">
        <f t="shared" si="6"/>
        <v>-419586</v>
      </c>
      <c r="F34" s="55">
        <f t="shared" si="6"/>
        <v>3680</v>
      </c>
      <c r="G34" s="55">
        <f t="shared" si="6"/>
        <v>0</v>
      </c>
      <c r="H34" s="55">
        <f t="shared" si="6"/>
        <v>0</v>
      </c>
      <c r="I34" s="55">
        <f t="shared" si="6"/>
        <v>0</v>
      </c>
    </row>
    <row r="35" spans="2:9" s="56" customFormat="1" ht="24.75" customHeight="1">
      <c r="B35" s="54" t="s">
        <v>111</v>
      </c>
      <c r="C35" s="59" t="s">
        <v>158</v>
      </c>
      <c r="D35" s="55"/>
      <c r="E35" s="55">
        <v>4297</v>
      </c>
      <c r="F35" s="55">
        <v>4297</v>
      </c>
      <c r="G35" s="55">
        <v>0</v>
      </c>
      <c r="H35" s="55"/>
      <c r="I35" s="55"/>
    </row>
    <row r="36" spans="2:9" s="56" customFormat="1" ht="24.75" customHeight="1">
      <c r="B36" s="54" t="s">
        <v>112</v>
      </c>
      <c r="C36" s="59" t="s">
        <v>159</v>
      </c>
      <c r="D36" s="55">
        <v>0</v>
      </c>
      <c r="E36" s="55">
        <v>0</v>
      </c>
      <c r="F36" s="55">
        <v>0</v>
      </c>
      <c r="G36" s="55">
        <v>0</v>
      </c>
      <c r="H36" s="55"/>
      <c r="I36" s="55"/>
    </row>
    <row r="37" spans="2:9" s="56" customFormat="1" ht="24.75" customHeight="1">
      <c r="B37" s="54" t="s">
        <v>113</v>
      </c>
      <c r="C37" s="59" t="s">
        <v>160</v>
      </c>
      <c r="D37" s="55">
        <v>418681</v>
      </c>
      <c r="E37" s="55">
        <v>417615</v>
      </c>
      <c r="F37" s="55">
        <v>417615</v>
      </c>
      <c r="G37" s="55"/>
      <c r="H37" s="55">
        <v>3599</v>
      </c>
      <c r="I37" s="55">
        <v>3599</v>
      </c>
    </row>
    <row r="38" spans="2:9" s="56" customFormat="1" ht="35.25" customHeight="1">
      <c r="B38" s="54" t="s">
        <v>114</v>
      </c>
      <c r="C38" s="59" t="s">
        <v>161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</row>
    <row r="39" spans="2:9" s="56" customFormat="1" ht="24.75" customHeight="1">
      <c r="B39" s="54" t="s">
        <v>116</v>
      </c>
      <c r="C39" s="60" t="s">
        <v>170</v>
      </c>
      <c r="D39" s="64">
        <f aca="true" t="shared" si="7" ref="D39:I39">D22+D35+D36</f>
        <v>462460</v>
      </c>
      <c r="E39" s="64">
        <f t="shared" si="7"/>
        <v>492702</v>
      </c>
      <c r="F39" s="64">
        <f t="shared" si="7"/>
        <v>63956</v>
      </c>
      <c r="G39" s="64">
        <f t="shared" si="7"/>
        <v>0</v>
      </c>
      <c r="H39" s="64">
        <f t="shared" si="7"/>
        <v>3599</v>
      </c>
      <c r="I39" s="64">
        <f t="shared" si="7"/>
        <v>3598</v>
      </c>
    </row>
    <row r="40" spans="2:9" s="56" customFormat="1" ht="24.75" customHeight="1">
      <c r="B40" s="54" t="s">
        <v>118</v>
      </c>
      <c r="C40" s="60" t="s">
        <v>171</v>
      </c>
      <c r="D40" s="64">
        <f aca="true" t="shared" si="8" ref="D40:I40">D32+D37+D38</f>
        <v>462460</v>
      </c>
      <c r="E40" s="64">
        <f t="shared" si="8"/>
        <v>492702</v>
      </c>
      <c r="F40" s="64">
        <f t="shared" si="8"/>
        <v>491132</v>
      </c>
      <c r="G40" s="64">
        <f t="shared" si="8"/>
        <v>0</v>
      </c>
      <c r="H40" s="64">
        <f t="shared" si="8"/>
        <v>3599</v>
      </c>
      <c r="I40" s="64">
        <f t="shared" si="8"/>
        <v>3599</v>
      </c>
    </row>
    <row r="41" s="58" customFormat="1" ht="24.75" customHeight="1"/>
  </sheetData>
  <sheetProtection password="ED96" sheet="1"/>
  <mergeCells count="14">
    <mergeCell ref="F8:F9"/>
    <mergeCell ref="D9:E9"/>
    <mergeCell ref="B8:B9"/>
    <mergeCell ref="C8:C9"/>
    <mergeCell ref="D7:F7"/>
    <mergeCell ref="G7:I7"/>
    <mergeCell ref="I8:I9"/>
    <mergeCell ref="G9:H9"/>
    <mergeCell ref="G1:I1"/>
    <mergeCell ref="D6:F6"/>
    <mergeCell ref="G6:I6"/>
    <mergeCell ref="B4:I4"/>
    <mergeCell ref="B5:I5"/>
    <mergeCell ref="D1:F1"/>
  </mergeCells>
  <printOptions horizontalCentered="1"/>
  <pageMargins left="0.4330708661417323" right="0.2755905511811024" top="0.2362204724409449" bottom="0.15748031496062992" header="0.9055118110236221" footer="0.196850393700787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L&amp;L</cp:lastModifiedBy>
  <cp:lastPrinted>2019-05-21T09:36:53Z</cp:lastPrinted>
  <dcterms:created xsi:type="dcterms:W3CDTF">2012-04-24T07:11:02Z</dcterms:created>
  <dcterms:modified xsi:type="dcterms:W3CDTF">2019-05-31T06:28:10Z</dcterms:modified>
  <cp:category/>
  <cp:version/>
  <cp:contentType/>
  <cp:contentStatus/>
</cp:coreProperties>
</file>